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presentação" sheetId="1" r:id="rId4"/>
    <sheet state="visible" name="Depreciação Fiscal" sheetId="2" r:id="rId5"/>
    <sheet state="visible" name="Depreciação Gerencial" sheetId="3" r:id="rId6"/>
  </sheets>
  <definedNames/>
  <calcPr/>
</workbook>
</file>

<file path=xl/sharedStrings.xml><?xml version="1.0" encoding="utf-8"?>
<sst xmlns="http://schemas.openxmlformats.org/spreadsheetml/2006/main" count="49" uniqueCount="34">
  <si>
    <t>›</t>
  </si>
  <si>
    <t>Depreciação fiscal de máquinas</t>
  </si>
  <si>
    <t>Nesta depreciação, também chamada de depreciação contábil, o valor do bem adquirido é calculado para ser reduzido a zero após o período determinado para sua vida útil.</t>
  </si>
  <si>
    <t>É possível utilizar a depreciação mensal ou a depreciação horária. A horária é mais utilizada caso você deseje precificar os custos da sua operação agrícola por hora, como no caso de aluguel de máquinas.</t>
  </si>
  <si>
    <t>Equipamentos</t>
  </si>
  <si>
    <t>Quantidade</t>
  </si>
  <si>
    <t>Valor de Compra</t>
  </si>
  <si>
    <t>Vida útil</t>
  </si>
  <si>
    <t>Taxa anual de depreciação</t>
  </si>
  <si>
    <t xml:space="preserve">Taxa de depreciação mensal </t>
  </si>
  <si>
    <t xml:space="preserve">Taxa de depreciação horária </t>
  </si>
  <si>
    <t>Anos</t>
  </si>
  <si>
    <t>Meses</t>
  </si>
  <si>
    <t>Horas</t>
  </si>
  <si>
    <t>Caminhão</t>
  </si>
  <si>
    <t>Colhedora grãos</t>
  </si>
  <si>
    <t>Pá carregadeira</t>
  </si>
  <si>
    <t>Retroescavadora</t>
  </si>
  <si>
    <t>Semeadora adubadora</t>
  </si>
  <si>
    <t>Trator</t>
  </si>
  <si>
    <t>Arado</t>
  </si>
  <si>
    <t>Carreta graneleira</t>
  </si>
  <si>
    <t>Empilhadeira de pallets</t>
  </si>
  <si>
    <t>Grade niveladora</t>
  </si>
  <si>
    <t>Plataforma de grãos</t>
  </si>
  <si>
    <t xml:space="preserve">Total </t>
  </si>
  <si>
    <t>Depreciação gerencial de máquinas</t>
  </si>
  <si>
    <t>Nesta depreciação, o valor final do bem não necessita chegar a zero: pode ser calculado durante um intervalo menor que a duração de sua vida útil. </t>
  </si>
  <si>
    <t>Assim, o estado de conservação e as manutenções realizadas podem manter o valor mais elevado.</t>
  </si>
  <si>
    <t>Valor resildual (de venda)</t>
  </si>
  <si>
    <t>Valor a ser depreciado</t>
  </si>
  <si>
    <t xml:space="preserve">Vida útil em meses </t>
  </si>
  <si>
    <t>Depreciação gerencial mensal</t>
  </si>
  <si>
    <t>Taxa horária de depreciação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</si>
</sst>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R$&quot;#,##0.00"/>
    <numFmt numFmtId="165" formatCode="_-&quot;R$&quot;* #,##0.00_-;\-&quot;R$&quot;* #,##0.00_-;_-&quot;R$&quot;* &quot;-&quot;??_-;_-@"/>
    <numFmt numFmtId="166" formatCode="_-[$R$-416]\ * #,##0.00_-;\-[$R$-416]\ * #,##0.00_-;_-[$R$-416]\ * &quot;-&quot;??_-;_-@"/>
  </numFmts>
  <fonts count="14">
    <font>
      <sz val="10.0"/>
      <color rgb="FF000000"/>
      <name val="Arial"/>
      <scheme val="minor"/>
    </font>
    <font>
      <sz val="11.0"/>
      <color theme="1"/>
      <name val="Calibri"/>
    </font>
    <font>
      <u/>
      <sz val="11.0"/>
      <color theme="10"/>
      <name val="Calibri"/>
    </font>
    <font>
      <u/>
      <sz val="11.0"/>
      <color theme="1"/>
      <name val="Calibri"/>
    </font>
    <font>
      <sz val="11.0"/>
      <color theme="1"/>
      <name val="Roboto"/>
    </font>
    <font>
      <b/>
      <sz val="18.0"/>
      <color rgb="FF005F61"/>
      <name val="Calibri"/>
    </font>
    <font>
      <sz val="12.0"/>
      <color theme="1"/>
      <name val="Calibri"/>
    </font>
    <font>
      <b/>
      <sz val="12.0"/>
      <color theme="0"/>
      <name val="Calibri"/>
    </font>
    <font/>
    <font>
      <sz val="12.0"/>
      <color rgb="FF323232"/>
      <name val="Calibri"/>
    </font>
    <font>
      <b/>
      <sz val="12.0"/>
      <color rgb="FF323232"/>
      <name val="Calibri"/>
    </font>
    <font>
      <b/>
      <sz val="12.0"/>
      <color rgb="FF005F61"/>
      <name val="Calibri"/>
    </font>
    <font>
      <b/>
      <sz val="11.0"/>
      <color theme="1"/>
      <name val="Roboto"/>
    </font>
    <font>
      <sz val="11.0"/>
      <color theme="0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005F61"/>
        <bgColor rgb="FF005F61"/>
      </patternFill>
    </fill>
    <fill>
      <patternFill patternType="solid">
        <fgColor rgb="FFF5F5F5"/>
        <bgColor rgb="FFF5F5F5"/>
      </patternFill>
    </fill>
    <fill>
      <patternFill patternType="solid">
        <fgColor rgb="FF00C65E"/>
        <bgColor rgb="FF00C65E"/>
      </patternFill>
    </fill>
    <fill>
      <patternFill patternType="solid">
        <fgColor rgb="FFFEEDCB"/>
        <bgColor rgb="FFFEEDCB"/>
      </patternFill>
    </fill>
  </fills>
  <borders count="7">
    <border/>
    <border>
      <left/>
      <right/>
      <top/>
    </border>
    <border>
      <left/>
      <top/>
      <bottom/>
    </border>
    <border>
      <top/>
      <bottom/>
    </border>
    <border>
      <right/>
      <top/>
      <bottom/>
    </border>
    <border>
      <left/>
      <right/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0" fillId="0" fontId="3" numFmtId="0" xfId="0" applyFont="1"/>
    <xf borderId="0" fillId="0" fontId="4" numFmtId="0" xfId="0" applyFont="1"/>
    <xf borderId="0" fillId="0" fontId="5" numFmtId="0" xfId="0" applyAlignment="1" applyFont="1">
      <alignment vertical="top"/>
    </xf>
    <xf borderId="0" fillId="0" fontId="6" numFmtId="0" xfId="0" applyFont="1"/>
    <xf borderId="0" fillId="0" fontId="6" numFmtId="0" xfId="0" applyAlignment="1" applyFont="1">
      <alignment vertical="center"/>
    </xf>
    <xf borderId="0" fillId="0" fontId="4" numFmtId="0" xfId="0" applyAlignment="1" applyFont="1">
      <alignment vertical="center"/>
    </xf>
    <xf borderId="1" fillId="2" fontId="7" numFmtId="0" xfId="0" applyAlignment="1" applyBorder="1" applyFill="1" applyFont="1">
      <alignment horizontal="center" vertical="center"/>
    </xf>
    <xf borderId="2" fillId="2" fontId="7" numFmtId="0" xfId="0" applyAlignment="1" applyBorder="1" applyFont="1">
      <alignment horizontal="center"/>
    </xf>
    <xf borderId="3" fillId="0" fontId="8" numFmtId="0" xfId="0" applyBorder="1" applyFont="1"/>
    <xf borderId="4" fillId="0" fontId="8" numFmtId="0" xfId="0" applyBorder="1" applyFont="1"/>
    <xf borderId="5" fillId="0" fontId="8" numFmtId="0" xfId="0" applyBorder="1" applyFont="1"/>
    <xf borderId="6" fillId="2" fontId="7" numFmtId="0" xfId="0" applyAlignment="1" applyBorder="1" applyFont="1">
      <alignment horizontal="center"/>
    </xf>
    <xf borderId="6" fillId="3" fontId="9" numFmtId="0" xfId="0" applyAlignment="1" applyBorder="1" applyFill="1" applyFont="1">
      <alignment horizontal="center"/>
    </xf>
    <xf borderId="6" fillId="3" fontId="9" numFmtId="164" xfId="0" applyAlignment="1" applyBorder="1" applyFont="1" applyNumberFormat="1">
      <alignment horizontal="center"/>
    </xf>
    <xf borderId="6" fillId="3" fontId="9" numFmtId="9" xfId="0" applyAlignment="1" applyBorder="1" applyFont="1" applyNumberFormat="1">
      <alignment horizontal="center"/>
    </xf>
    <xf borderId="6" fillId="3" fontId="10" numFmtId="165" xfId="0" applyBorder="1" applyFont="1" applyNumberFormat="1"/>
    <xf borderId="0" fillId="0" fontId="9" numFmtId="0" xfId="0" applyAlignment="1" applyFont="1">
      <alignment horizontal="center"/>
    </xf>
    <xf borderId="0" fillId="0" fontId="9" numFmtId="164" xfId="0" applyAlignment="1" applyFont="1" applyNumberFormat="1">
      <alignment horizontal="center"/>
    </xf>
    <xf borderId="0" fillId="0" fontId="9" numFmtId="9" xfId="0" applyAlignment="1" applyFont="1" applyNumberFormat="1">
      <alignment horizontal="center"/>
    </xf>
    <xf borderId="0" fillId="0" fontId="10" numFmtId="165" xfId="0" applyFont="1" applyNumberFormat="1"/>
    <xf borderId="6" fillId="3" fontId="10" numFmtId="0" xfId="0" applyAlignment="1" applyBorder="1" applyFont="1">
      <alignment horizontal="center" vertical="center"/>
    </xf>
    <xf borderId="6" fillId="3" fontId="9" numFmtId="0" xfId="0" applyBorder="1" applyFont="1"/>
    <xf borderId="6" fillId="4" fontId="7" numFmtId="164" xfId="0" applyBorder="1" applyFill="1" applyFont="1" applyNumberFormat="1"/>
    <xf borderId="6" fillId="5" fontId="11" numFmtId="165" xfId="0" applyBorder="1" applyFill="1" applyFont="1" applyNumberFormat="1"/>
    <xf borderId="0" fillId="0" fontId="12" numFmtId="0" xfId="0" applyFont="1"/>
    <xf borderId="0" fillId="0" fontId="9" numFmtId="0" xfId="0" applyFont="1"/>
    <xf borderId="0" fillId="0" fontId="13" numFmtId="0" xfId="0" applyAlignment="1" applyFont="1">
      <alignment horizontal="center"/>
    </xf>
    <xf borderId="0" fillId="0" fontId="4" numFmtId="0" xfId="0" applyAlignment="1" applyFont="1">
      <alignment horizontal="center"/>
    </xf>
    <xf borderId="6" fillId="2" fontId="7" numFmtId="0" xfId="0" applyAlignment="1" applyBorder="1" applyFont="1">
      <alignment horizontal="center" vertical="center"/>
    </xf>
    <xf borderId="6" fillId="3" fontId="9" numFmtId="165" xfId="0" applyAlignment="1" applyBorder="1" applyFont="1" applyNumberFormat="1">
      <alignment horizontal="center"/>
    </xf>
    <xf borderId="6" fillId="3" fontId="10" numFmtId="166" xfId="0" applyAlignment="1" applyBorder="1" applyFont="1" applyNumberFormat="1">
      <alignment horizontal="center"/>
    </xf>
    <xf borderId="0" fillId="0" fontId="12" numFmtId="165" xfId="0" applyFont="1" applyNumberFormat="1"/>
    <xf borderId="0" fillId="0" fontId="9" numFmtId="165" xfId="0" applyAlignment="1" applyFont="1" applyNumberFormat="1">
      <alignment horizontal="center"/>
    </xf>
    <xf borderId="0" fillId="0" fontId="10" numFmtId="166" xfId="0" applyAlignment="1" applyFont="1" applyNumberFormat="1">
      <alignment horizontal="center"/>
    </xf>
    <xf borderId="6" fillId="5" fontId="10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<Relationship Id="rId3" Type="http://schemas.openxmlformats.org/officeDocument/2006/relationships/image" Target="../media/image6.jpg"/><Relationship Id="rId4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3</xdr:row>
      <xdr:rowOff>47625</xdr:rowOff>
    </xdr:from>
    <xdr:ext cx="8858250" cy="3552825"/>
    <xdr:sp>
      <xdr:nvSpPr>
        <xdr:cNvPr id="3" name="Shape 3"/>
        <xdr:cNvSpPr txBox="1"/>
      </xdr:nvSpPr>
      <xdr:spPr>
        <a:xfrm>
          <a:off x="916875" y="2008350"/>
          <a:ext cx="8858250" cy="3543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i="0" lang="en-US" sz="13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A depreciação das máquinas pode ser definida como a perda de valor dos equipamentos com o passar do tempo.</a:t>
          </a:r>
          <a:b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</a:br>
          <a:endParaRPr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Ela pode ocorrer devido a dois principais fatores: desgaste dos equipamentos pelo uso e obsolescência.</a:t>
          </a:r>
          <a:b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</a:br>
          <a:endParaRPr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Para o cálculo desse custo fixo da sua fazenda podem ser utilizados vários métodos. Aqui trabalharemos com os chamados de depreciação fiscal ou depreciação gerencial.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b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</a:b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Em geral, utilizamos a fiscal quando pretendemos não vender aquele equipamento em pouco tempo, enquanto a gerencial é mais utilizada para auxiliar na tomada de decisão de alguma venda de equipamento ou quando é esperada a venda em pouco tempo.</a:t>
          </a:r>
          <a:b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</a:br>
          <a:endParaRPr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Aqui nós utilizamos alguns exemplos de máquinas com valores fictícios, além de utilizar a vida útil e valor residual contidos nas tabelas ofertadas pela Conab e Receita Federal.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Fique à vontade para colocar os seus valores ou seguir as tabelas como nós fizemos, já que os cálculos de depreciação serão os mesmos.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300">
            <a:solidFill>
              <a:srgbClr val="333333"/>
            </a:solidFill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i="0" lang="en-US" sz="1300">
              <a:solidFill>
                <a:srgbClr val="333333"/>
              </a:solidFill>
              <a:latin typeface="Calibri"/>
              <a:ea typeface="Calibri"/>
              <a:cs typeface="Calibri"/>
              <a:sym typeface="Calibri"/>
            </a:rPr>
            <a:t>Você pode saber mais sobre a depreciação de máquinas agrícolas nesta matéria e confira outros conteúdos gratuitos sobre maquinário, implementos, gestão agrícola e mais no Lavoura10!</a:t>
          </a:r>
          <a:endParaRPr sz="1300">
            <a:solidFill>
              <a:srgbClr val="005F6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152400</xdr:colOff>
      <xdr:row>1</xdr:row>
      <xdr:rowOff>0</xdr:rowOff>
    </xdr:from>
    <xdr:ext cx="7410450" cy="428625"/>
    <xdr:sp>
      <xdr:nvSpPr>
        <xdr:cNvPr id="4" name="Shape 4"/>
        <xdr:cNvSpPr txBox="1"/>
      </xdr:nvSpPr>
      <xdr:spPr>
        <a:xfrm>
          <a:off x="1640775" y="3570450"/>
          <a:ext cx="7410450" cy="419100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800">
              <a:solidFill>
                <a:srgbClr val="005F61"/>
              </a:solidFill>
              <a:latin typeface="Calibri"/>
              <a:ea typeface="Calibri"/>
              <a:cs typeface="Calibri"/>
              <a:sym typeface="Calibri"/>
            </a:rPr>
            <a:t>OLÁ</a:t>
          </a:r>
          <a:endParaRPr sz="1400"/>
        </a:p>
      </xdr:txBody>
    </xdr:sp>
    <xdr:clientData fLocksWithSheet="0"/>
  </xdr:oneCellAnchor>
  <xdr:oneCellAnchor>
    <xdr:from>
      <xdr:col>13</xdr:col>
      <xdr:colOff>85725</xdr:colOff>
      <xdr:row>0</xdr:row>
      <xdr:rowOff>161925</xdr:rowOff>
    </xdr:from>
    <xdr:ext cx="552450" cy="3619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0</xdr:row>
      <xdr:rowOff>209550</xdr:rowOff>
    </xdr:from>
    <xdr:ext cx="1095375" cy="276225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257175</xdr:colOff>
      <xdr:row>21</xdr:row>
      <xdr:rowOff>38100</xdr:rowOff>
    </xdr:from>
    <xdr:ext cx="6867525" cy="847725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28575</xdr:rowOff>
    </xdr:from>
    <xdr:ext cx="1400175" cy="266700"/>
    <xdr:pic>
      <xdr:nvPicPr>
        <xdr:cNvPr id="0" name="image2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152400</xdr:rowOff>
    </xdr:from>
    <xdr:ext cx="1123950" cy="2190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27</xdr:row>
      <xdr:rowOff>0</xdr:rowOff>
    </xdr:from>
    <xdr:ext cx="6867525" cy="8477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0</xdr:row>
      <xdr:rowOff>152400</xdr:rowOff>
    </xdr:from>
    <xdr:ext cx="1123950" cy="219075"/>
    <xdr:pic>
      <xdr:nvPicPr>
        <xdr:cNvPr id="0" name="image8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26</xdr:row>
      <xdr:rowOff>9525</xdr:rowOff>
    </xdr:from>
    <xdr:ext cx="6867525" cy="847725"/>
    <xdr:pic>
      <xdr:nvPicPr>
        <xdr:cNvPr id="0" name="image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3.0"/>
    <col customWidth="1" min="2" max="26" width="7.75"/>
  </cols>
  <sheetData>
    <row r="1" ht="51.75" customHeight="1"/>
    <row r="2">
      <c r="B2" s="1"/>
    </row>
    <row r="3">
      <c r="B3" s="1"/>
    </row>
    <row r="4">
      <c r="B4" s="1"/>
    </row>
    <row r="5">
      <c r="B5" s="1"/>
    </row>
    <row r="6">
      <c r="B6" s="1"/>
    </row>
    <row r="7">
      <c r="B7" s="1"/>
    </row>
    <row r="8">
      <c r="B8" s="1"/>
    </row>
    <row r="9">
      <c r="B9" s="1"/>
    </row>
    <row r="14">
      <c r="B14" s="2"/>
    </row>
    <row r="19">
      <c r="T19" s="3"/>
    </row>
    <row r="21">
      <c r="B21" s="2"/>
    </row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5.63"/>
    <col customWidth="1" min="2" max="2" width="26.0"/>
    <col customWidth="1" min="3" max="3" width="25.63"/>
    <col customWidth="1" min="4" max="4" width="15.75"/>
    <col customWidth="1" min="5" max="5" width="6.13"/>
    <col customWidth="1" min="6" max="6" width="7.25"/>
    <col customWidth="1" min="7" max="7" width="7.5"/>
    <col customWidth="1" min="8" max="8" width="24.0"/>
    <col customWidth="1" min="9" max="9" width="25.75"/>
    <col customWidth="1" min="10" max="10" width="25.5"/>
    <col customWidth="1" min="11" max="26" width="7.75"/>
  </cols>
  <sheetData>
    <row r="1" ht="52.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0" customHeight="1">
      <c r="A2" s="4"/>
      <c r="B2" s="5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4"/>
      <c r="B3" s="6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4"/>
      <c r="B4" s="7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4"/>
      <c r="B5" s="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6.5" customHeight="1">
      <c r="A6" s="4"/>
      <c r="B6" s="9" t="s">
        <v>4</v>
      </c>
      <c r="C6" s="9" t="s">
        <v>5</v>
      </c>
      <c r="D6" s="9" t="s">
        <v>6</v>
      </c>
      <c r="E6" s="10" t="s">
        <v>7</v>
      </c>
      <c r="F6" s="11"/>
      <c r="G6" s="12"/>
      <c r="H6" s="9" t="s">
        <v>8</v>
      </c>
      <c r="I6" s="9" t="s">
        <v>9</v>
      </c>
      <c r="J6" s="9" t="s">
        <v>10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6.5" customHeight="1">
      <c r="A7" s="4"/>
      <c r="B7" s="13"/>
      <c r="C7" s="13"/>
      <c r="D7" s="13"/>
      <c r="E7" s="14" t="s">
        <v>11</v>
      </c>
      <c r="F7" s="14" t="s">
        <v>12</v>
      </c>
      <c r="G7" s="14" t="s">
        <v>13</v>
      </c>
      <c r="H7" s="13"/>
      <c r="I7" s="13"/>
      <c r="J7" s="13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4"/>
      <c r="B8" s="15" t="s">
        <v>14</v>
      </c>
      <c r="C8" s="15">
        <v>1.0</v>
      </c>
      <c r="D8" s="16">
        <v>400000.0</v>
      </c>
      <c r="E8" s="15">
        <v>10.0</v>
      </c>
      <c r="F8" s="15">
        <f t="shared" ref="F8:F18" si="1">E8*12</f>
        <v>120</v>
      </c>
      <c r="G8" s="15">
        <v>12000.0</v>
      </c>
      <c r="H8" s="17">
        <f t="shared" ref="H8:H23" si="2">(100/E8)/100</f>
        <v>0.1</v>
      </c>
      <c r="I8" s="18">
        <f t="shared" ref="I8:I18" si="3">(D8/F8)*C8</f>
        <v>3333.333333</v>
      </c>
      <c r="J8" s="18">
        <f t="shared" ref="J8:J18" si="4">(D8/G8)</f>
        <v>33.33333333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0" customHeight="1">
      <c r="A9" s="4"/>
      <c r="B9" s="19" t="s">
        <v>15</v>
      </c>
      <c r="C9" s="19">
        <v>1.0</v>
      </c>
      <c r="D9" s="20">
        <v>500000.0</v>
      </c>
      <c r="E9" s="19">
        <v>10.0</v>
      </c>
      <c r="F9" s="19">
        <f t="shared" si="1"/>
        <v>120</v>
      </c>
      <c r="G9" s="19">
        <v>5000.0</v>
      </c>
      <c r="H9" s="21">
        <f t="shared" si="2"/>
        <v>0.1</v>
      </c>
      <c r="I9" s="22">
        <f t="shared" si="3"/>
        <v>4166.666667</v>
      </c>
      <c r="J9" s="22">
        <f t="shared" si="4"/>
        <v>100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4"/>
      <c r="B10" s="15" t="s">
        <v>16</v>
      </c>
      <c r="C10" s="15">
        <v>1.0</v>
      </c>
      <c r="D10" s="16">
        <v>300000.0</v>
      </c>
      <c r="E10" s="15">
        <v>10.0</v>
      </c>
      <c r="F10" s="15">
        <f t="shared" si="1"/>
        <v>120</v>
      </c>
      <c r="G10" s="15">
        <v>12000.0</v>
      </c>
      <c r="H10" s="17">
        <f t="shared" si="2"/>
        <v>0.1</v>
      </c>
      <c r="I10" s="18">
        <f t="shared" si="3"/>
        <v>2500</v>
      </c>
      <c r="J10" s="18">
        <f t="shared" si="4"/>
        <v>25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4"/>
      <c r="B11" s="19" t="s">
        <v>17</v>
      </c>
      <c r="C11" s="19">
        <v>1.0</v>
      </c>
      <c r="D11" s="20">
        <v>400000.0</v>
      </c>
      <c r="E11" s="19">
        <v>10.0</v>
      </c>
      <c r="F11" s="19">
        <f t="shared" si="1"/>
        <v>120</v>
      </c>
      <c r="G11" s="19">
        <v>12000.0</v>
      </c>
      <c r="H11" s="21">
        <f t="shared" si="2"/>
        <v>0.1</v>
      </c>
      <c r="I11" s="22">
        <f t="shared" si="3"/>
        <v>3333.333333</v>
      </c>
      <c r="J11" s="22">
        <f t="shared" si="4"/>
        <v>33.33333333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4"/>
      <c r="B12" s="15" t="s">
        <v>18</v>
      </c>
      <c r="C12" s="15">
        <v>1.0</v>
      </c>
      <c r="D12" s="16">
        <v>350000.0</v>
      </c>
      <c r="E12" s="15">
        <v>15.0</v>
      </c>
      <c r="F12" s="15">
        <f t="shared" si="1"/>
        <v>180</v>
      </c>
      <c r="G12" s="15">
        <v>1200.0</v>
      </c>
      <c r="H12" s="17">
        <f t="shared" si="2"/>
        <v>0.06666666667</v>
      </c>
      <c r="I12" s="18">
        <f t="shared" si="3"/>
        <v>1944.444444</v>
      </c>
      <c r="J12" s="18">
        <f t="shared" si="4"/>
        <v>291.6666667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4"/>
      <c r="B13" s="19" t="s">
        <v>19</v>
      </c>
      <c r="C13" s="19">
        <v>2.0</v>
      </c>
      <c r="D13" s="20">
        <v>100000.0</v>
      </c>
      <c r="E13" s="19">
        <v>10.0</v>
      </c>
      <c r="F13" s="19">
        <f t="shared" si="1"/>
        <v>120</v>
      </c>
      <c r="G13" s="19">
        <v>15000.0</v>
      </c>
      <c r="H13" s="21">
        <f t="shared" si="2"/>
        <v>0.1</v>
      </c>
      <c r="I13" s="22">
        <f t="shared" si="3"/>
        <v>1666.666667</v>
      </c>
      <c r="J13" s="22">
        <f t="shared" si="4"/>
        <v>6.666666667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4"/>
      <c r="B14" s="15" t="s">
        <v>20</v>
      </c>
      <c r="C14" s="15">
        <v>1.0</v>
      </c>
      <c r="D14" s="16">
        <v>45000.0</v>
      </c>
      <c r="E14" s="15">
        <v>15.0</v>
      </c>
      <c r="F14" s="15">
        <f t="shared" si="1"/>
        <v>180</v>
      </c>
      <c r="G14" s="15">
        <v>2500.0</v>
      </c>
      <c r="H14" s="17">
        <f t="shared" si="2"/>
        <v>0.06666666667</v>
      </c>
      <c r="I14" s="18">
        <f t="shared" si="3"/>
        <v>250</v>
      </c>
      <c r="J14" s="18">
        <f t="shared" si="4"/>
        <v>18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4"/>
      <c r="B15" s="19" t="s">
        <v>21</v>
      </c>
      <c r="C15" s="19">
        <v>1.0</v>
      </c>
      <c r="D15" s="20">
        <v>60000.0</v>
      </c>
      <c r="E15" s="19">
        <v>15.0</v>
      </c>
      <c r="F15" s="19">
        <f t="shared" si="1"/>
        <v>180</v>
      </c>
      <c r="G15" s="19">
        <v>5000.0</v>
      </c>
      <c r="H15" s="21">
        <f t="shared" si="2"/>
        <v>0.06666666667</v>
      </c>
      <c r="I15" s="22">
        <f t="shared" si="3"/>
        <v>333.3333333</v>
      </c>
      <c r="J15" s="22">
        <f t="shared" si="4"/>
        <v>12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4"/>
      <c r="B16" s="15" t="s">
        <v>22</v>
      </c>
      <c r="C16" s="15">
        <v>1.0</v>
      </c>
      <c r="D16" s="16">
        <v>75000.0</v>
      </c>
      <c r="E16" s="15">
        <v>12.0</v>
      </c>
      <c r="F16" s="15">
        <f t="shared" si="1"/>
        <v>144</v>
      </c>
      <c r="G16" s="15">
        <v>5000.0</v>
      </c>
      <c r="H16" s="17">
        <f t="shared" si="2"/>
        <v>0.08333333333</v>
      </c>
      <c r="I16" s="18">
        <f t="shared" si="3"/>
        <v>520.8333333</v>
      </c>
      <c r="J16" s="18">
        <f t="shared" si="4"/>
        <v>15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4"/>
      <c r="B17" s="19" t="s">
        <v>23</v>
      </c>
      <c r="C17" s="19">
        <v>1.0</v>
      </c>
      <c r="D17" s="20">
        <v>50000.0</v>
      </c>
      <c r="E17" s="19">
        <v>15.0</v>
      </c>
      <c r="F17" s="19">
        <f t="shared" si="1"/>
        <v>180</v>
      </c>
      <c r="G17" s="19">
        <v>2500.0</v>
      </c>
      <c r="H17" s="21">
        <f t="shared" si="2"/>
        <v>0.06666666667</v>
      </c>
      <c r="I17" s="22">
        <f t="shared" si="3"/>
        <v>277.7777778</v>
      </c>
      <c r="J17" s="22">
        <f t="shared" si="4"/>
        <v>20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4"/>
      <c r="B18" s="15" t="s">
        <v>24</v>
      </c>
      <c r="C18" s="15">
        <v>1.0</v>
      </c>
      <c r="D18" s="16">
        <v>70000.0</v>
      </c>
      <c r="E18" s="15">
        <v>10.0</v>
      </c>
      <c r="F18" s="15">
        <f t="shared" si="1"/>
        <v>120</v>
      </c>
      <c r="G18" s="15">
        <v>5000.0</v>
      </c>
      <c r="H18" s="17">
        <f t="shared" si="2"/>
        <v>0.1</v>
      </c>
      <c r="I18" s="18">
        <f t="shared" si="3"/>
        <v>583.3333333</v>
      </c>
      <c r="J18" s="18">
        <f t="shared" si="4"/>
        <v>14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4"/>
      <c r="B19" s="19"/>
      <c r="C19" s="19"/>
      <c r="D19" s="20"/>
      <c r="E19" s="19"/>
      <c r="F19" s="19"/>
      <c r="G19" s="19"/>
      <c r="H19" s="21" t="str">
        <f t="shared" si="2"/>
        <v>#DIV/0!</v>
      </c>
      <c r="I19" s="22"/>
      <c r="J19" s="2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15"/>
      <c r="C20" s="15"/>
      <c r="D20" s="16"/>
      <c r="E20" s="15"/>
      <c r="F20" s="15"/>
      <c r="G20" s="15"/>
      <c r="H20" s="17" t="str">
        <f t="shared" si="2"/>
        <v>#DIV/0!</v>
      </c>
      <c r="I20" s="18"/>
      <c r="J20" s="18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19"/>
      <c r="C21" s="19"/>
      <c r="D21" s="20"/>
      <c r="E21" s="19"/>
      <c r="F21" s="19"/>
      <c r="G21" s="19"/>
      <c r="H21" s="21" t="str">
        <f t="shared" si="2"/>
        <v>#DIV/0!</v>
      </c>
      <c r="I21" s="22"/>
      <c r="J21" s="2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15"/>
      <c r="C22" s="15"/>
      <c r="D22" s="16"/>
      <c r="E22" s="15"/>
      <c r="F22" s="15"/>
      <c r="G22" s="15"/>
      <c r="H22" s="17" t="str">
        <f t="shared" si="2"/>
        <v>#DIV/0!</v>
      </c>
      <c r="I22" s="18"/>
      <c r="J22" s="18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19"/>
      <c r="C23" s="19"/>
      <c r="D23" s="20"/>
      <c r="E23" s="19"/>
      <c r="F23" s="19"/>
      <c r="G23" s="19"/>
      <c r="H23" s="21" t="str">
        <f t="shared" si="2"/>
        <v>#DIV/0!</v>
      </c>
      <c r="I23" s="22"/>
      <c r="J23" s="2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9.5" customHeight="1">
      <c r="A24" s="4"/>
      <c r="B24" s="23" t="s">
        <v>25</v>
      </c>
      <c r="C24" s="24"/>
      <c r="D24" s="25">
        <f>SUM(D8:D23)</f>
        <v>2350000</v>
      </c>
      <c r="E24" s="24"/>
      <c r="F24" s="24"/>
      <c r="G24" s="24"/>
      <c r="H24" s="24"/>
      <c r="I24" s="26">
        <f t="shared" ref="I24:J24" si="5">SUM(I8:I23)</f>
        <v>18909.72222</v>
      </c>
      <c r="J24" s="26">
        <f t="shared" si="5"/>
        <v>569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>
      <c r="A25" s="4"/>
      <c r="B25" s="4"/>
      <c r="C25" s="4"/>
      <c r="D25" s="4"/>
      <c r="E25" s="4"/>
      <c r="F25" s="4"/>
      <c r="G25" s="4"/>
      <c r="H25" s="4"/>
      <c r="I25" s="4"/>
      <c r="J25" s="27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6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6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6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6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6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6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6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B6:B7"/>
    <mergeCell ref="C6:C7"/>
    <mergeCell ref="D6:D7"/>
    <mergeCell ref="E6:G6"/>
    <mergeCell ref="H6:H7"/>
    <mergeCell ref="I6:I7"/>
    <mergeCell ref="J6:J7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75"/>
  <cols>
    <col customWidth="1" min="1" max="1" width="15.63"/>
    <col customWidth="1" min="2" max="2" width="47.63"/>
    <col customWidth="1" min="3" max="3" width="10.0"/>
    <col customWidth="1" min="4" max="4" width="13.88"/>
    <col customWidth="1" min="5" max="5" width="21.25"/>
    <col customWidth="1" min="6" max="6" width="18.38"/>
    <col customWidth="1" min="7" max="7" width="16.13"/>
    <col customWidth="1" min="8" max="8" width="31.25"/>
    <col customWidth="1" min="9" max="9" width="21.25"/>
    <col customWidth="1" min="10" max="10" width="22.88"/>
    <col customWidth="1" min="11" max="26" width="7.75"/>
  </cols>
  <sheetData>
    <row r="1" ht="51.7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75" customHeight="1">
      <c r="A2" s="4"/>
      <c r="B2" s="5" t="s">
        <v>26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4"/>
      <c r="B3" s="28" t="s">
        <v>27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6.5" customHeight="1">
      <c r="A4" s="4"/>
      <c r="B4" s="28" t="s">
        <v>28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6.5" customHeight="1">
      <c r="A5" s="4"/>
      <c r="B5" s="29"/>
      <c r="C5" s="29"/>
      <c r="D5" s="29"/>
      <c r="E5" s="29"/>
      <c r="F5" s="4"/>
      <c r="G5" s="4"/>
      <c r="H5" s="30"/>
      <c r="I5" s="30"/>
      <c r="J5" s="29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34.5" customHeight="1">
      <c r="A6" s="4"/>
      <c r="B6" s="31" t="s">
        <v>4</v>
      </c>
      <c r="C6" s="31" t="s">
        <v>5</v>
      </c>
      <c r="D6" s="31" t="s">
        <v>6</v>
      </c>
      <c r="E6" s="31" t="s">
        <v>29</v>
      </c>
      <c r="F6" s="31" t="s">
        <v>30</v>
      </c>
      <c r="G6" s="31" t="s">
        <v>31</v>
      </c>
      <c r="H6" s="31" t="s">
        <v>32</v>
      </c>
      <c r="I6" s="30"/>
      <c r="J6" s="29" t="s">
        <v>33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4"/>
      <c r="B7" s="15" t="s">
        <v>14</v>
      </c>
      <c r="C7" s="15">
        <v>1.0</v>
      </c>
      <c r="D7" s="16">
        <v>400000.0</v>
      </c>
      <c r="E7" s="32">
        <v>250000.0</v>
      </c>
      <c r="F7" s="16">
        <f t="shared" ref="F7:F22" si="1">D7-E7</f>
        <v>150000</v>
      </c>
      <c r="G7" s="15">
        <v>60.0</v>
      </c>
      <c r="H7" s="33">
        <f t="shared" ref="H7:H22" si="2">F7/G7</f>
        <v>2500</v>
      </c>
      <c r="I7" s="34"/>
      <c r="J7" s="3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4"/>
      <c r="B8" s="19" t="s">
        <v>15</v>
      </c>
      <c r="C8" s="19">
        <v>1.0</v>
      </c>
      <c r="D8" s="20">
        <v>500000.0</v>
      </c>
      <c r="E8" s="35">
        <v>140000.0</v>
      </c>
      <c r="F8" s="20">
        <f t="shared" si="1"/>
        <v>360000</v>
      </c>
      <c r="G8" s="19">
        <v>80.0</v>
      </c>
      <c r="H8" s="36">
        <f t="shared" si="2"/>
        <v>4500</v>
      </c>
      <c r="I8" s="34"/>
      <c r="J8" s="3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4"/>
      <c r="B9" s="15" t="s">
        <v>16</v>
      </c>
      <c r="C9" s="15">
        <v>1.0</v>
      </c>
      <c r="D9" s="16">
        <v>300000.0</v>
      </c>
      <c r="E9" s="32">
        <v>110000.0</v>
      </c>
      <c r="F9" s="16">
        <f t="shared" si="1"/>
        <v>190000</v>
      </c>
      <c r="G9" s="15">
        <v>90.0</v>
      </c>
      <c r="H9" s="33">
        <f t="shared" si="2"/>
        <v>2111.111111</v>
      </c>
      <c r="I9" s="34"/>
      <c r="J9" s="3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9.5" customHeight="1">
      <c r="A10" s="4"/>
      <c r="B10" s="19" t="s">
        <v>17</v>
      </c>
      <c r="C10" s="19">
        <v>1.0</v>
      </c>
      <c r="D10" s="20">
        <v>400000.0</v>
      </c>
      <c r="E10" s="35">
        <v>90000.0</v>
      </c>
      <c r="F10" s="20">
        <f t="shared" si="1"/>
        <v>310000</v>
      </c>
      <c r="G10" s="19">
        <v>100.0</v>
      </c>
      <c r="H10" s="36">
        <f t="shared" si="2"/>
        <v>3100</v>
      </c>
      <c r="I10" s="34"/>
      <c r="J10" s="3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9.5" customHeight="1">
      <c r="A11" s="4"/>
      <c r="B11" s="15" t="s">
        <v>18</v>
      </c>
      <c r="C11" s="15">
        <v>1.0</v>
      </c>
      <c r="D11" s="16">
        <v>350000.0</v>
      </c>
      <c r="E11" s="32">
        <v>80000.0</v>
      </c>
      <c r="F11" s="16">
        <f t="shared" si="1"/>
        <v>270000</v>
      </c>
      <c r="G11" s="15">
        <v>120.0</v>
      </c>
      <c r="H11" s="33">
        <f t="shared" si="2"/>
        <v>2250</v>
      </c>
      <c r="I11" s="34"/>
      <c r="J11" s="3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4"/>
      <c r="B12" s="19" t="s">
        <v>19</v>
      </c>
      <c r="C12" s="19">
        <v>2.0</v>
      </c>
      <c r="D12" s="20">
        <v>100000.0</v>
      </c>
      <c r="E12" s="35">
        <v>45000.0</v>
      </c>
      <c r="F12" s="20">
        <f t="shared" si="1"/>
        <v>55000</v>
      </c>
      <c r="G12" s="19">
        <v>60.0</v>
      </c>
      <c r="H12" s="36">
        <f t="shared" si="2"/>
        <v>916.6666667</v>
      </c>
      <c r="I12" s="34"/>
      <c r="J12" s="3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9.5" customHeight="1">
      <c r="A13" s="4"/>
      <c r="B13" s="15" t="s">
        <v>20</v>
      </c>
      <c r="C13" s="15">
        <v>1.0</v>
      </c>
      <c r="D13" s="16">
        <v>45000.0</v>
      </c>
      <c r="E13" s="32">
        <v>21000.0</v>
      </c>
      <c r="F13" s="16">
        <f t="shared" si="1"/>
        <v>24000</v>
      </c>
      <c r="G13" s="15">
        <v>60.0</v>
      </c>
      <c r="H13" s="33">
        <f t="shared" si="2"/>
        <v>400</v>
      </c>
      <c r="I13" s="34"/>
      <c r="J13" s="3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9.5" customHeight="1">
      <c r="A14" s="4"/>
      <c r="B14" s="19" t="s">
        <v>21</v>
      </c>
      <c r="C14" s="19">
        <v>1.0</v>
      </c>
      <c r="D14" s="20">
        <v>60000.0</v>
      </c>
      <c r="E14" s="35">
        <v>33000.0</v>
      </c>
      <c r="F14" s="20">
        <f t="shared" si="1"/>
        <v>27000</v>
      </c>
      <c r="G14" s="19">
        <v>80.0</v>
      </c>
      <c r="H14" s="36">
        <f t="shared" si="2"/>
        <v>337.5</v>
      </c>
      <c r="I14" s="34"/>
      <c r="J14" s="3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9.5" customHeight="1">
      <c r="A15" s="4"/>
      <c r="B15" s="15" t="s">
        <v>22</v>
      </c>
      <c r="C15" s="15">
        <v>1.0</v>
      </c>
      <c r="D15" s="16">
        <v>75000.0</v>
      </c>
      <c r="E15" s="32">
        <v>30000.0</v>
      </c>
      <c r="F15" s="16">
        <f t="shared" si="1"/>
        <v>45000</v>
      </c>
      <c r="G15" s="15">
        <v>100.0</v>
      </c>
      <c r="H15" s="33">
        <f t="shared" si="2"/>
        <v>450</v>
      </c>
      <c r="I15" s="34"/>
      <c r="J15" s="3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9.5" customHeight="1">
      <c r="A16" s="4"/>
      <c r="B16" s="19" t="s">
        <v>23</v>
      </c>
      <c r="C16" s="19">
        <v>1.0</v>
      </c>
      <c r="D16" s="20">
        <v>50000.0</v>
      </c>
      <c r="E16" s="35">
        <v>7000.0</v>
      </c>
      <c r="F16" s="20">
        <f t="shared" si="1"/>
        <v>43000</v>
      </c>
      <c r="G16" s="19">
        <v>120.0</v>
      </c>
      <c r="H16" s="36">
        <f t="shared" si="2"/>
        <v>358.3333333</v>
      </c>
      <c r="I16" s="34"/>
      <c r="J16" s="3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9.5" customHeight="1">
      <c r="A17" s="4"/>
      <c r="B17" s="15" t="s">
        <v>24</v>
      </c>
      <c r="C17" s="15">
        <v>1.0</v>
      </c>
      <c r="D17" s="16">
        <v>70000.0</v>
      </c>
      <c r="E17" s="32">
        <v>37000.0</v>
      </c>
      <c r="F17" s="16">
        <f t="shared" si="1"/>
        <v>33000</v>
      </c>
      <c r="G17" s="15">
        <v>60.0</v>
      </c>
      <c r="H17" s="33">
        <f t="shared" si="2"/>
        <v>550</v>
      </c>
      <c r="I17" s="34"/>
      <c r="J17" s="3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9.5" customHeight="1">
      <c r="A18" s="4"/>
      <c r="B18" s="19"/>
      <c r="C18" s="19"/>
      <c r="D18" s="20"/>
      <c r="E18" s="35"/>
      <c r="F18" s="20">
        <f t="shared" si="1"/>
        <v>0</v>
      </c>
      <c r="G18" s="19"/>
      <c r="H18" s="36" t="str">
        <f t="shared" si="2"/>
        <v>#DIV/0!</v>
      </c>
      <c r="I18" s="34"/>
      <c r="J18" s="3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9.5" customHeight="1">
      <c r="A19" s="4"/>
      <c r="B19" s="15"/>
      <c r="C19" s="15"/>
      <c r="D19" s="16"/>
      <c r="E19" s="32"/>
      <c r="F19" s="16">
        <f t="shared" si="1"/>
        <v>0</v>
      </c>
      <c r="G19" s="15"/>
      <c r="H19" s="33" t="str">
        <f t="shared" si="2"/>
        <v>#DIV/0!</v>
      </c>
      <c r="I19" s="34"/>
      <c r="J19" s="3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9.5" customHeight="1">
      <c r="A20" s="4"/>
      <c r="B20" s="19"/>
      <c r="C20" s="19"/>
      <c r="D20" s="20"/>
      <c r="E20" s="35"/>
      <c r="F20" s="20">
        <f t="shared" si="1"/>
        <v>0</v>
      </c>
      <c r="G20" s="19"/>
      <c r="H20" s="36" t="str">
        <f t="shared" si="2"/>
        <v>#DIV/0!</v>
      </c>
      <c r="I20" s="34"/>
      <c r="J20" s="3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9.5" customHeight="1">
      <c r="A21" s="4"/>
      <c r="B21" s="15"/>
      <c r="C21" s="15"/>
      <c r="D21" s="16"/>
      <c r="E21" s="32"/>
      <c r="F21" s="16">
        <f t="shared" si="1"/>
        <v>0</v>
      </c>
      <c r="G21" s="15"/>
      <c r="H21" s="33" t="str">
        <f t="shared" si="2"/>
        <v>#DIV/0!</v>
      </c>
      <c r="I21" s="34"/>
      <c r="J21" s="3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9.5" customHeight="1">
      <c r="A22" s="4"/>
      <c r="B22" s="19"/>
      <c r="C22" s="19"/>
      <c r="D22" s="20"/>
      <c r="E22" s="35"/>
      <c r="F22" s="20">
        <f t="shared" si="1"/>
        <v>0</v>
      </c>
      <c r="G22" s="19"/>
      <c r="H22" s="36" t="str">
        <f t="shared" si="2"/>
        <v>#DIV/0!</v>
      </c>
      <c r="I22" s="34"/>
      <c r="J22" s="3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9.5" customHeight="1">
      <c r="A23" s="4"/>
      <c r="B23" s="23" t="s">
        <v>25</v>
      </c>
      <c r="C23" s="24"/>
      <c r="D23" s="37">
        <f t="shared" ref="D23:F23" si="3">SUM(D7:D22)</f>
        <v>2350000</v>
      </c>
      <c r="E23" s="37">
        <f t="shared" si="3"/>
        <v>843000</v>
      </c>
      <c r="F23" s="37">
        <f t="shared" si="3"/>
        <v>1507000</v>
      </c>
      <c r="G23" s="24"/>
      <c r="H23" s="37" t="str">
        <f>SUM(H7:H22)</f>
        <v>#DIV/0!</v>
      </c>
      <c r="I23" s="34"/>
      <c r="J23" s="3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6.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6.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6.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6.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6.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6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6.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6.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6.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6.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6.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6.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6.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6.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6.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6.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6.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6.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6.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6.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6.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6.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6.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6.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6.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6.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6.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6.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6.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6.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6.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6.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6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6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6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6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6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6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6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6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6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6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6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6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6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6.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6.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6.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6.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6.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6.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6.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6.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6.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6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6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6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6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6.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6.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6.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6.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6.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6.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6.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6.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6.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6.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6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6.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6.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6.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6.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6.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6.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6.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6.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6.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6.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6.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6.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6.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6.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6.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6.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6.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6.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6.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6.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6.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6.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6.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6.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6.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6.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6.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6.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6.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6.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6.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6.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6.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6.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6.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6.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6.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6.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6.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6.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6.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6.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6.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6.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6.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6.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6.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6.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6.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6.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6.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6.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6.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6.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6.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6.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6.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6.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6.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6.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6.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6.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6.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6.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6.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6.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6.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6.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6.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6.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6.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6.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6.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6.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6.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6.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6.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6.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6.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6.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6.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6.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6.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6.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6.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6.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6.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6.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6.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6.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6.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6.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6.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6.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6.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6.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6.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6.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6.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6.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6.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6.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6.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6.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6.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6.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6.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6.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6.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6.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6.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6.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6.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6.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6.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6.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6.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6.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6.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6.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6.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6.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6.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6.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6.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6.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6.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6.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6.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6.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6.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6.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6.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6.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6.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6.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6.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6.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6.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6.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6.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6.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6.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6.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6.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6.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6.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6.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6.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6.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6.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6.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6.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6.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6.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6.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6.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6.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6.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6.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6.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6.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6.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6.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6.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6.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6.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6.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6.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6.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6.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6.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6.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6.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6.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6.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6.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6.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6.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6.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6.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6.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6.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6.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6.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6.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6.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6.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6.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6.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6.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6.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6.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6.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6.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6.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6.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6.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6.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6.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6.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6.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6.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6.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6.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6.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6.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6.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6.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6.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6.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6.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6.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6.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6.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6.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6.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6.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6.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6.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6.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6.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6.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6.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6.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6.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6.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6.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6.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6.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6.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6.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6.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6.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6.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6.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6.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6.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6.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6.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6.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6.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6.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6.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6.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6.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6.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6.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6.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6.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6.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6.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6.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6.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6.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6.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6.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6.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6.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6.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6.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6.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6.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6.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6.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6.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6.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6.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6.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6.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6.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6.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6.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6.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6.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6.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6.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6.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6.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6.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6.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6.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6.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6.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6.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6.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6.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6.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6.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6.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6.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6.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6.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6.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6.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6.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6.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6.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6.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6.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6.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6.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6.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6.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6.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6.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6.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6.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6.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6.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6.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6.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6.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6.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6.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6.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6.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6.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6.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6.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6.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6.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6.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6.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6.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6.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6.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6.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6.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6.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6.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6.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6.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6.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6.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6.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6.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6.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6.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6.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6.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6.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6.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6.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6.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6.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6.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6.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6.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6.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6.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6.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6.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6.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6.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6.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6.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6.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6.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6.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6.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6.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6.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6.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6.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6.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6.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6.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6.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6.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6.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6.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6.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6.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6.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6.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6.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6.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6.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6.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6.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6.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6.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6.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6.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6.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6.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6.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6.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6.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6.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6.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6.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6.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6.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6.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6.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6.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6.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6.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6.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6.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6.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6.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6.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6.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6.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6.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6.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6.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6.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6.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6.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6.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6.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6.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6.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6.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6.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6.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6.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6.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6.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6.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6.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6.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6.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6.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6.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6.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6.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6.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6.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6.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6.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6.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6.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6.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6.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6.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6.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6.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6.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6.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6.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6.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6.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6.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6.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6.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6.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6.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6.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6.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6.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6.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6.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6.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6.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6.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6.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6.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6.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6.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6.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6.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6.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6.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6.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6.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6.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6.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6.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6.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6.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6.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6.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6.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6.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6.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6.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6.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6.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6.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6.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6.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6.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6.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6.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6.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6.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6.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6.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6.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6.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6.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6.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6.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6.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6.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6.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6.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6.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6.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6.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6.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6.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6.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6.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6.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6.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6.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6.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6.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6.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6.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6.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6.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6.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6.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6.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6.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6.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6.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6.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6.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6.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6.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6.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6.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6.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6.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6.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6.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6.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6.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6.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6.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6.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6.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6.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6.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6.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6.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6.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6.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6.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6.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6.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6.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6.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6.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6.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6.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6.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6.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6.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6.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6.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6.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6.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6.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6.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6.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6.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6.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6.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6.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6.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6.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6.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6.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6.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6.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6.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6.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6.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6.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6.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6.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6.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6.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6.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6.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6.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6.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6.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6.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6.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6.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6.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6.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6.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6.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6.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6.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6.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6.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6.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6.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6.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6.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6.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6.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6.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6.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6.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6.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6.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6.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6.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6.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6.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6.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6.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6.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6.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6.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6.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6.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6.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6.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6.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6.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6.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6.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6.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6.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6.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6.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6.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6.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6.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6.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6.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6.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6.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6.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6.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6.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6.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6.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6.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6.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6.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6.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6.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6.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6.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6.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6.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6.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6.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6.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6.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6.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6.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6.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6.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6.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6.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6.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6.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6.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6.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6.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6.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6.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6.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6.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6.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6.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6.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6.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6.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6.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6.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6.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6.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6.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6.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6.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6.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6.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6.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6.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6.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6.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6.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6.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6.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6.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6.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6.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6.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6.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6.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6.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6.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6.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6.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6.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6.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6.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6.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6.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6.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6.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6.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6.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6.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6.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6.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6.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6.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6.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6.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6.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6.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6.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6.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6.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6.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6.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6.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6.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6.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6.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6.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6.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6.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6.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6.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6.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6.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6.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6.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6.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6.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6.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6.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6.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6.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6.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6.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6.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6.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6.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6.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6.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6.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6.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6.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6.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6.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6.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6.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6.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6.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6.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6.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6.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6.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6.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6.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6.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6.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6.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6.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6.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6.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6.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6.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6.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6.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6.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6.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6.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6.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6.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6.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6.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6.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6.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6.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6.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6.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6.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6.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6.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6.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6.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6.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6.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6.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6.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6.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6.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6.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6.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6.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6.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6.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6.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6.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6.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6.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6.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6.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6.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6.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6.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6.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6.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6.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6.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6.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6.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6.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6.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6.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6.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6.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6.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6.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6.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6.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6.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6.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6.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6.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6.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6.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6.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6.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6.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6.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6.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6.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6.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6.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6.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6.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6.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6.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6.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6.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6.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6.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6.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6.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6.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6.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6.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6.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6.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6.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6.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6.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6.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6.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6.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6.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6.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6.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6.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6.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6.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6.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6.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6.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6.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6.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6.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6.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6.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6.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6.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6.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6.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6.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6.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6.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6.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6.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6.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6.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6.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6.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6.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6.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6.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6.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6.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6.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6.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6.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6.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6.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6.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6.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6.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6.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6.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6.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6.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6.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6.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printOptions/>
  <pageMargins bottom="0.787401575" footer="0.0" header="0.0" left="0.511811024" right="0.511811024" top="0.787401575"/>
  <pageSetup paperSize="9" orientation="portrait"/>
  <drawing r:id="rId1"/>
</worksheet>
</file>