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resentação" sheetId="1" r:id="rId4"/>
    <sheet state="visible" name="Custos por hectare" sheetId="2" r:id="rId5"/>
    <sheet state="visible" name="Insumos" sheetId="3" r:id="rId6"/>
    <sheet state="visible" name="Máquinas" sheetId="4" r:id="rId7"/>
    <sheet state="visible" name="Investimentos" sheetId="5" r:id="rId8"/>
    <sheet state="visible" name="Colheita, Transporte e Armaz." sheetId="6" r:id="rId9"/>
  </sheets>
  <definedNames/>
  <calcPr/>
</workbook>
</file>

<file path=xl/sharedStrings.xml><?xml version="1.0" encoding="utf-8"?>
<sst xmlns="http://schemas.openxmlformats.org/spreadsheetml/2006/main" count="139" uniqueCount="85">
  <si>
    <t>Escreva aqui o nome da cultura</t>
  </si>
  <si>
    <t>Escreva aqui o ano atual</t>
  </si>
  <si>
    <t>Escreva aqui a época de Plantio</t>
  </si>
  <si>
    <t>Escreva à direita a sua área:</t>
  </si>
  <si>
    <t>ha</t>
  </si>
  <si>
    <t>Atenção! Não é recomendado que você edite esta primeira tabela. Adicione os dados da sua fazenda nas próximas abas e as participapações das categoria no custo total da sua safra por hectare atualizarão automaticamente!</t>
  </si>
  <si>
    <t>Categorias</t>
  </si>
  <si>
    <t xml:space="preserve">R$/ha </t>
  </si>
  <si>
    <t>Partc. Custo</t>
  </si>
  <si>
    <t>Insumos</t>
  </si>
  <si>
    <t>Máquinas</t>
  </si>
  <si>
    <t>Investimentos</t>
  </si>
  <si>
    <t>Colheita terceirizada</t>
  </si>
  <si>
    <t>Transporte e Armazenamento</t>
  </si>
  <si>
    <t>Custo total por hectare</t>
  </si>
  <si>
    <t>Custo total da safra</t>
  </si>
  <si>
    <t>INSUMOS</t>
  </si>
  <si>
    <t>Descrição do insumo</t>
  </si>
  <si>
    <t>Unidade</t>
  </si>
  <si>
    <t>Quantidade por hectare</t>
  </si>
  <si>
    <t>Preço unitário</t>
  </si>
  <si>
    <t>Preço total (R$/ha)</t>
  </si>
  <si>
    <t>Calcácio Dolomítico</t>
  </si>
  <si>
    <t>ton</t>
  </si>
  <si>
    <t>8-30-16 + 0,5% Zn</t>
  </si>
  <si>
    <t>20-0-20 (1 cobertura)</t>
  </si>
  <si>
    <t>Micronutrientes (FTE BR 12)</t>
  </si>
  <si>
    <t>Herbicida pré-emergente - Acetanilida</t>
  </si>
  <si>
    <t>litro</t>
  </si>
  <si>
    <t>Herbicida pré-emergente  - Triazina</t>
  </si>
  <si>
    <t>Inseticida contato - Piretróide</t>
  </si>
  <si>
    <t>Inseticida fisiológico</t>
  </si>
  <si>
    <t>Sementes</t>
  </si>
  <si>
    <t>sacos</t>
  </si>
  <si>
    <t>Tratamento de sementes - Tiocarbamato</t>
  </si>
  <si>
    <t>Subtotal</t>
  </si>
  <si>
    <t>MÁQUINAS</t>
  </si>
  <si>
    <t>Preparo de solo</t>
  </si>
  <si>
    <t>Descrição da atividade com máquinas</t>
  </si>
  <si>
    <t>Quantidade</t>
  </si>
  <si>
    <t>Sugestão para estimar as horas por hectare do seu maquinário com melhor precisão</t>
  </si>
  <si>
    <t>Calagem Convencional</t>
  </si>
  <si>
    <t>horas/hectare</t>
  </si>
  <si>
    <t>Aração</t>
  </si>
  <si>
    <t>1 / [((largura x velocidade)/10)* eficiência] (em geral, pode ser utilizado 0,7 ou 0,75)</t>
  </si>
  <si>
    <t>Gradeação</t>
  </si>
  <si>
    <t>Transporte interno</t>
  </si>
  <si>
    <t>Exemplo:</t>
  </si>
  <si>
    <t>(1ha/1 horas) / [((10 m * 5,5)/10) *0,75)]</t>
  </si>
  <si>
    <t>h/ha</t>
  </si>
  <si>
    <t>Plantio e Tratos Culturais</t>
  </si>
  <si>
    <t>Preço unitário da hora/hectare das máquinas</t>
  </si>
  <si>
    <t>Plantio e adubação de base</t>
  </si>
  <si>
    <t>Aplicação de herbicida</t>
  </si>
  <si>
    <t>Aqui você pode considerar o custo por hora do diesel, operador de máquinas, etc.</t>
  </si>
  <si>
    <t>1ª adubação de cobertura</t>
  </si>
  <si>
    <t>1ª pulverização de inseticida</t>
  </si>
  <si>
    <t>2ª pulverização de inseticida</t>
  </si>
  <si>
    <t>1ª pulverização de fungicida</t>
  </si>
  <si>
    <t>2ª pulverização de fungicida</t>
  </si>
  <si>
    <t>Colhedora</t>
  </si>
  <si>
    <t>Manutenção de máquinas</t>
  </si>
  <si>
    <t>Manutenção de máquinas*</t>
  </si>
  <si>
    <t>R$/ano ou safra</t>
  </si>
  <si>
    <t xml:space="preserve">*Manutenção de máquinas: Aqui foi sugerido que você utilize uma média da quantidade de manutenções de máquinas (quantidade) e o custo médio dessas manutenções (preço unitário) feitas na safra (importante separar por safras caso você faça mais que uma safra por ano), ou por ano agrícola, caso você faça apenas uma safra no ano. </t>
  </si>
  <si>
    <t>Subtotal Máquinas</t>
  </si>
  <si>
    <t>INVESTIMENTOS</t>
  </si>
  <si>
    <t>Descrição dos investimentos</t>
  </si>
  <si>
    <t>Alíquota</t>
  </si>
  <si>
    <t>Valor total do investimento</t>
  </si>
  <si>
    <t>Custo por ano ou safra</t>
  </si>
  <si>
    <t>Total de ha utilizados no ano ou safra</t>
  </si>
  <si>
    <t>Custo (R$/ha)</t>
  </si>
  <si>
    <t>Juros do custeio da safra</t>
  </si>
  <si>
    <t>Depreciação máquinas</t>
  </si>
  <si>
    <t>COLHEITA</t>
  </si>
  <si>
    <t>Descrição</t>
  </si>
  <si>
    <t>TRANSPORTE E ARMAZENAMENTO</t>
  </si>
  <si>
    <t xml:space="preserve">Descrição </t>
  </si>
  <si>
    <t>Produtividade (ton/ha)</t>
  </si>
  <si>
    <t>Transporte com caminhão</t>
  </si>
  <si>
    <t>Não se aplica</t>
  </si>
  <si>
    <t>Frete</t>
  </si>
  <si>
    <t>R$/ton</t>
  </si>
  <si>
    <t>Silos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</si>
</sst>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4">
    <font>
      <sz val="10.0"/>
      <color rgb="FF000000"/>
      <name val="Arial"/>
      <scheme val="minor"/>
    </font>
    <font>
      <u/>
      <sz val="11.0"/>
      <color theme="1"/>
      <name val="Roboto"/>
    </font>
    <font>
      <b/>
      <sz val="18.0"/>
      <color rgb="FF005F61"/>
      <name val="Calibri"/>
    </font>
    <font>
      <sz val="18.0"/>
      <color rgb="FF005F61"/>
      <name val="Calibri"/>
    </font>
    <font>
      <b/>
      <sz val="10.0"/>
      <color theme="1"/>
      <name val="Times New Roman"/>
    </font>
    <font>
      <sz val="10.0"/>
      <color theme="1"/>
      <name val="Times New Roman"/>
    </font>
    <font>
      <b/>
      <sz val="16.0"/>
      <color rgb="FF00B147"/>
      <name val="Roboto"/>
    </font>
    <font>
      <sz val="9.0"/>
      <color rgb="FFFF0000"/>
      <name val="Calibri"/>
    </font>
    <font>
      <b/>
      <i/>
      <sz val="10.0"/>
      <color rgb="FF505050"/>
      <name val="Roboto"/>
    </font>
    <font>
      <b/>
      <sz val="12.0"/>
      <color theme="0"/>
      <name val="Calibri"/>
    </font>
    <font>
      <sz val="11.0"/>
      <color theme="1"/>
      <name val="Roboto"/>
    </font>
    <font>
      <sz val="12.0"/>
      <color rgb="FF505050"/>
      <name val="Calibri"/>
    </font>
    <font>
      <b/>
      <sz val="12.0"/>
      <color rgb="FF505050"/>
      <name val="Calibri"/>
    </font>
    <font>
      <b/>
      <sz val="12.0"/>
      <color theme="1"/>
      <name val="Calibri"/>
    </font>
    <font>
      <b/>
      <i/>
      <sz val="10.0"/>
      <color rgb="FFC00000"/>
      <name val="Roboto"/>
    </font>
    <font>
      <b/>
      <sz val="13.0"/>
      <color rgb="FF005F61"/>
      <name val="Calibri"/>
    </font>
    <font>
      <b/>
      <sz val="12.0"/>
      <color rgb="FF00B147"/>
      <name val="Roboto"/>
    </font>
    <font>
      <sz val="11.0"/>
      <color rgb="FF3F3F3F"/>
      <name val="Roboto"/>
    </font>
    <font>
      <b/>
      <sz val="12.0"/>
      <color rgb="FF005F61"/>
      <name val="Calibri"/>
    </font>
    <font>
      <sz val="10.0"/>
      <color theme="1"/>
      <name val="Roboto"/>
    </font>
    <font/>
    <font>
      <sz val="12.0"/>
      <color theme="1"/>
      <name val="Calibri"/>
    </font>
    <font>
      <i/>
      <sz val="11.0"/>
      <color rgb="FF505050"/>
      <name val="Calibri"/>
    </font>
    <font>
      <b/>
      <sz val="12.0"/>
      <color theme="1"/>
      <name val="Roboto"/>
    </font>
  </fonts>
  <fills count="12">
    <fill>
      <patternFill patternType="none"/>
    </fill>
    <fill>
      <patternFill patternType="lightGray"/>
    </fill>
    <fill>
      <patternFill patternType="solid">
        <fgColor rgb="FF005F61"/>
        <bgColor rgb="FF005F61"/>
      </patternFill>
    </fill>
    <fill>
      <patternFill patternType="solid">
        <fgColor rgb="FF459331"/>
        <bgColor rgb="FF459331"/>
      </patternFill>
    </fill>
    <fill>
      <patternFill patternType="solid">
        <fgColor rgb="FFF5F5F5"/>
        <bgColor rgb="FFF5F5F5"/>
      </patternFill>
    </fill>
    <fill>
      <patternFill patternType="solid">
        <fgColor rgb="FFF29D38"/>
        <bgColor rgb="FFF29D38"/>
      </patternFill>
    </fill>
    <fill>
      <patternFill patternType="solid">
        <fgColor theme="0"/>
        <bgColor theme="0"/>
      </patternFill>
    </fill>
    <fill>
      <patternFill patternType="solid">
        <fgColor rgb="FFCC4727"/>
        <bgColor rgb="FFCC4727"/>
      </patternFill>
    </fill>
    <fill>
      <patternFill patternType="solid">
        <fgColor rgb="FFFFC700"/>
        <bgColor rgb="FFFFC700"/>
      </patternFill>
    </fill>
    <fill>
      <patternFill patternType="solid">
        <fgColor rgb="FF8C2094"/>
        <bgColor rgb="FF8C2094"/>
      </patternFill>
    </fill>
    <fill>
      <patternFill patternType="solid">
        <fgColor rgb="FF3D67C5"/>
        <bgColor rgb="FF3D67C5"/>
      </patternFill>
    </fill>
    <fill>
      <patternFill patternType="solid">
        <fgColor rgb="FFFEEDCB"/>
        <bgColor rgb="FFFEEDCB"/>
      </patternFill>
    </fill>
  </fills>
  <borders count="13">
    <border/>
    <border>
      <left/>
      <right/>
      <top/>
      <bottom/>
    </border>
    <border>
      <left/>
      <top/>
    </border>
    <border>
      <top/>
    </border>
    <border>
      <right/>
      <top/>
    </border>
    <border>
      <left/>
      <bottom/>
    </border>
    <border>
      <bottom/>
    </border>
    <border>
      <right/>
      <bottom/>
    </border>
    <border>
      <left/>
    </border>
    <border>
      <right/>
    </border>
    <border>
      <left/>
      <top/>
      <bottom/>
    </border>
    <border>
      <top/>
      <bottom/>
    </border>
    <border>
      <right/>
      <top/>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2" numFmtId="0" xfId="0" applyAlignment="1" applyFont="1">
      <alignment horizontal="left"/>
    </xf>
    <xf borderId="0" fillId="0" fontId="5" numFmtId="0" xfId="0" applyFont="1"/>
    <xf borderId="0" fillId="0" fontId="6" numFmtId="0" xfId="0" applyFont="1"/>
    <xf borderId="0" fillId="0" fontId="7" numFmtId="0" xfId="0" applyAlignment="1" applyFont="1">
      <alignment shrinkToFit="0" vertical="top" wrapText="1"/>
    </xf>
    <xf borderId="0" fillId="0" fontId="8" numFmtId="0" xfId="0" applyFont="1"/>
    <xf borderId="1" fillId="2" fontId="9" numFmtId="0" xfId="0" applyBorder="1" applyFill="1" applyFont="1"/>
    <xf borderId="1" fillId="2" fontId="9" numFmtId="0" xfId="0" applyAlignment="1" applyBorder="1" applyFont="1">
      <alignment horizontal="center"/>
    </xf>
    <xf borderId="1" fillId="3" fontId="10" numFmtId="0" xfId="0" applyBorder="1" applyFill="1" applyFont="1"/>
    <xf borderId="1" fillId="4" fontId="11" numFmtId="0" xfId="0" applyBorder="1" applyFill="1" applyFont="1"/>
    <xf borderId="1" fillId="4" fontId="11" numFmtId="2" xfId="0" applyAlignment="1" applyBorder="1" applyFont="1" applyNumberFormat="1">
      <alignment horizontal="center"/>
    </xf>
    <xf borderId="1" fillId="4" fontId="11" numFmtId="10" xfId="0" applyAlignment="1" applyBorder="1" applyFont="1" applyNumberFormat="1">
      <alignment horizontal="center"/>
    </xf>
    <xf borderId="1" fillId="5" fontId="10" numFmtId="0" xfId="0" applyBorder="1" applyFill="1" applyFont="1"/>
    <xf borderId="1" fillId="6" fontId="11" numFmtId="0" xfId="0" applyBorder="1" applyFill="1" applyFont="1"/>
    <xf borderId="1" fillId="6" fontId="11" numFmtId="2" xfId="0" applyAlignment="1" applyBorder="1" applyFont="1" applyNumberFormat="1">
      <alignment horizontal="center"/>
    </xf>
    <xf borderId="1" fillId="6" fontId="11" numFmtId="10" xfId="0" applyAlignment="1" applyBorder="1" applyFont="1" applyNumberFormat="1">
      <alignment horizontal="center"/>
    </xf>
    <xf borderId="1" fillId="7" fontId="10" numFmtId="0" xfId="0" applyBorder="1" applyFill="1" applyFont="1"/>
    <xf borderId="1" fillId="8" fontId="10" numFmtId="0" xfId="0" applyBorder="1" applyFill="1" applyFont="1"/>
    <xf borderId="1" fillId="9" fontId="10" numFmtId="0" xfId="0" applyBorder="1" applyFill="1" applyFont="1"/>
    <xf borderId="1" fillId="10" fontId="10" numFmtId="0" xfId="0" applyBorder="1" applyFill="1" applyFont="1"/>
    <xf borderId="1" fillId="4" fontId="12" numFmtId="0" xfId="0" applyBorder="1" applyFont="1"/>
    <xf borderId="1" fillId="4" fontId="12" numFmtId="2" xfId="0" applyAlignment="1" applyBorder="1" applyFont="1" applyNumberFormat="1">
      <alignment horizontal="center"/>
    </xf>
    <xf borderId="1" fillId="4" fontId="12" numFmtId="10" xfId="0" applyAlignment="1" applyBorder="1" applyFont="1" applyNumberFormat="1">
      <alignment horizontal="center"/>
    </xf>
    <xf borderId="1" fillId="6" fontId="12" numFmtId="0" xfId="0" applyBorder="1" applyFont="1"/>
    <xf borderId="0" fillId="0" fontId="12" numFmtId="4" xfId="0" applyAlignment="1" applyFont="1" applyNumberFormat="1">
      <alignment horizontal="center"/>
    </xf>
    <xf borderId="0" fillId="0" fontId="13" numFmtId="0" xfId="0" applyFont="1"/>
    <xf borderId="0" fillId="0" fontId="14" numFmtId="0" xfId="0" applyFont="1"/>
    <xf borderId="0" fillId="0" fontId="10" numFmtId="0" xfId="0" applyFont="1"/>
    <xf borderId="0" fillId="0" fontId="15" numFmtId="0" xfId="0" applyAlignment="1" applyFont="1">
      <alignment horizontal="center"/>
    </xf>
    <xf borderId="0" fillId="0" fontId="16" numFmtId="0" xfId="0" applyFont="1"/>
    <xf borderId="0" fillId="0" fontId="17" numFmtId="0" xfId="0" applyFont="1"/>
    <xf borderId="1" fillId="4" fontId="11" numFmtId="0" xfId="0" applyAlignment="1" applyBorder="1" applyFont="1">
      <alignment horizontal="center"/>
    </xf>
    <xf borderId="1" fillId="4" fontId="11" numFmtId="4" xfId="0" applyAlignment="1" applyBorder="1" applyFont="1" applyNumberFormat="1">
      <alignment horizontal="center"/>
    </xf>
    <xf borderId="1" fillId="6" fontId="11" numFmtId="0" xfId="0" applyAlignment="1" applyBorder="1" applyFont="1">
      <alignment horizontal="center"/>
    </xf>
    <xf borderId="1" fillId="6" fontId="11" numFmtId="4" xfId="0" applyAlignment="1" applyBorder="1" applyFont="1" applyNumberFormat="1">
      <alignment horizontal="center"/>
    </xf>
    <xf borderId="1" fillId="4" fontId="11" numFmtId="164" xfId="0" applyBorder="1" applyFont="1" applyNumberFormat="1"/>
    <xf borderId="1" fillId="6" fontId="11" numFmtId="164" xfId="0" applyBorder="1" applyFont="1" applyNumberFormat="1"/>
    <xf borderId="1" fillId="6" fontId="17" numFmtId="0" xfId="0" applyBorder="1" applyFont="1"/>
    <xf borderId="1" fillId="11" fontId="18" numFmtId="0" xfId="0" applyBorder="1" applyFill="1" applyFont="1"/>
    <xf borderId="1" fillId="11" fontId="18" numFmtId="2" xfId="0" applyAlignment="1" applyBorder="1" applyFont="1" applyNumberFormat="1">
      <alignment horizontal="center"/>
    </xf>
    <xf borderId="0" fillId="0" fontId="10" numFmtId="2" xfId="0" applyFont="1" applyNumberFormat="1"/>
    <xf borderId="0" fillId="0" fontId="19" numFmtId="0" xfId="0" applyFont="1"/>
    <xf borderId="2" fillId="2" fontId="9" numFmtId="0" xfId="0" applyAlignment="1" applyBorder="1" applyFont="1">
      <alignment horizontal="center" shrinkToFit="0" vertical="center" wrapText="1"/>
    </xf>
    <xf borderId="3" fillId="0" fontId="20" numFmtId="0" xfId="0" applyBorder="1" applyFont="1"/>
    <xf borderId="4" fillId="0" fontId="20" numFmtId="0" xfId="0" applyBorder="1" applyFont="1"/>
    <xf borderId="5" fillId="0" fontId="20" numFmtId="0" xfId="0" applyBorder="1" applyFont="1"/>
    <xf borderId="6" fillId="0" fontId="20" numFmtId="0" xfId="0" applyBorder="1" applyFont="1"/>
    <xf borderId="7" fillId="0" fontId="20" numFmtId="0" xfId="0" applyBorder="1" applyFont="1"/>
    <xf borderId="2" fillId="4" fontId="11" numFmtId="0" xfId="0" applyAlignment="1" applyBorder="1" applyFont="1">
      <alignment horizontal="center" shrinkToFit="0" vertical="center" wrapText="1"/>
    </xf>
    <xf borderId="8" fillId="0" fontId="20" numFmtId="0" xfId="0" applyBorder="1" applyFont="1"/>
    <xf borderId="9" fillId="0" fontId="20" numFmtId="0" xfId="0" applyBorder="1" applyFont="1"/>
    <xf borderId="1" fillId="4" fontId="21" numFmtId="0" xfId="0" applyBorder="1" applyFont="1"/>
    <xf borderId="1" fillId="4" fontId="21" numFmtId="2" xfId="0" applyAlignment="1" applyBorder="1" applyFont="1" applyNumberFormat="1">
      <alignment horizontal="center"/>
    </xf>
    <xf borderId="1" fillId="4" fontId="21" numFmtId="2" xfId="0" applyBorder="1" applyFont="1" applyNumberFormat="1"/>
    <xf borderId="10" fillId="4" fontId="11" numFmtId="0" xfId="0" applyBorder="1" applyFont="1"/>
    <xf borderId="11" fillId="0" fontId="20" numFmtId="0" xfId="0" applyBorder="1" applyFont="1"/>
    <xf borderId="12" fillId="0" fontId="20" numFmtId="0" xfId="0" applyBorder="1" applyFont="1"/>
    <xf borderId="1" fillId="6" fontId="21" numFmtId="0" xfId="0" applyBorder="1" applyFont="1"/>
    <xf borderId="1" fillId="6" fontId="21" numFmtId="2" xfId="0" applyAlignment="1" applyBorder="1" applyFont="1" applyNumberFormat="1">
      <alignment horizontal="center"/>
    </xf>
    <xf borderId="1" fillId="6" fontId="21" numFmtId="2" xfId="0" applyBorder="1" applyFont="1" applyNumberFormat="1"/>
    <xf borderId="10" fillId="4" fontId="11" numFmtId="0" xfId="0" applyAlignment="1" applyBorder="1" applyFont="1">
      <alignment horizontal="center"/>
    </xf>
    <xf borderId="1" fillId="11" fontId="18" numFmtId="2" xfId="0" applyBorder="1" applyFont="1" applyNumberFormat="1"/>
    <xf borderId="1" fillId="4" fontId="11" numFmtId="2" xfId="0" applyBorder="1" applyFont="1" applyNumberFormat="1"/>
    <xf borderId="0" fillId="0" fontId="21" numFmtId="0" xfId="0" applyFont="1"/>
    <xf borderId="0" fillId="0" fontId="21" numFmtId="2" xfId="0" applyFont="1" applyNumberFormat="1"/>
    <xf borderId="0" fillId="0" fontId="11" numFmtId="0" xfId="0" applyFont="1"/>
    <xf borderId="0" fillId="0" fontId="19" numFmtId="0" xfId="0" applyAlignment="1" applyFont="1">
      <alignment shrinkToFit="0" wrapText="1"/>
    </xf>
    <xf borderId="1" fillId="4" fontId="11" numFmtId="0" xfId="0" applyAlignment="1" applyBorder="1" applyFont="1">
      <alignment horizontal="center" vertical="center"/>
    </xf>
    <xf borderId="1" fillId="6" fontId="11" numFmtId="0" xfId="0" applyAlignment="1" applyBorder="1" applyFont="1">
      <alignment horizontal="center" vertical="center"/>
    </xf>
    <xf borderId="1" fillId="6" fontId="11" numFmtId="2" xfId="0" applyAlignment="1" applyBorder="1" applyFont="1" applyNumberFormat="1">
      <alignment horizontal="center" vertical="center"/>
    </xf>
    <xf borderId="1" fillId="4" fontId="11" numFmtId="2" xfId="0" applyAlignment="1" applyBorder="1" applyFont="1" applyNumberFormat="1">
      <alignment horizontal="center" vertical="center"/>
    </xf>
    <xf borderId="1" fillId="11" fontId="18" numFmtId="2" xfId="0" applyAlignment="1" applyBorder="1" applyFont="1" applyNumberFormat="1">
      <alignment horizontal="center" vertical="center"/>
    </xf>
    <xf borderId="0" fillId="0" fontId="21" numFmtId="2" xfId="0" applyAlignment="1" applyFont="1" applyNumberFormat="1">
      <alignment horizontal="center"/>
    </xf>
    <xf borderId="1" fillId="6" fontId="11" numFmtId="2" xfId="0" applyBorder="1" applyFont="1" applyNumberFormat="1"/>
    <xf borderId="1" fillId="6" fontId="10" numFmtId="0" xfId="0" applyBorder="1" applyFont="1"/>
    <xf borderId="2" fillId="6" fontId="22" numFmtId="0" xfId="0" applyAlignment="1" applyBorder="1" applyFont="1">
      <alignment horizontal="left" shrinkToFit="0" vertical="center" wrapText="1"/>
    </xf>
    <xf borderId="1" fillId="4" fontId="11" numFmtId="10" xfId="0" applyAlignment="1" applyBorder="1" applyFont="1" applyNumberFormat="1">
      <alignment horizontal="center" vertical="center"/>
    </xf>
    <xf borderId="1" fillId="6" fontId="11" numFmtId="10" xfId="0" applyAlignment="1" applyBorder="1" applyFont="1" applyNumberFormat="1">
      <alignment horizontal="center" vertical="center"/>
    </xf>
    <xf borderId="1" fillId="11" fontId="18" numFmtId="0" xfId="0" applyAlignment="1" applyBorder="1" applyFont="1">
      <alignment horizontal="center" vertical="center"/>
    </xf>
    <xf borderId="0" fillId="0" fontId="10" numFmtId="0" xfId="0" applyAlignment="1" applyFont="1">
      <alignment horizontal="center" vertical="center"/>
    </xf>
    <xf borderId="0" fillId="0" fontId="23" numFmtId="0" xfId="0" applyFont="1"/>
    <xf borderId="1" fillId="11" fontId="18"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48611309949892635"/>
          <c:y val="0.051569235663723845"/>
          <c:w val="0.8948412698412699"/>
          <c:h val="0.9111111111111111"/>
        </c:manualLayout>
      </c:layout>
      <c:pieChart>
        <c:varyColors val="1"/>
        <c:ser>
          <c:idx val="0"/>
          <c:order val="0"/>
          <c:dPt>
            <c:idx val="0"/>
            <c:spPr>
              <a:solidFill>
                <a:srgbClr val="459331"/>
              </a:solidFill>
            </c:spPr>
          </c:dPt>
          <c:dPt>
            <c:idx val="1"/>
            <c:spPr>
              <a:solidFill>
                <a:srgbClr val="F29D38"/>
              </a:solidFill>
            </c:spPr>
          </c:dPt>
          <c:dPt>
            <c:idx val="2"/>
            <c:spPr>
              <a:solidFill>
                <a:srgbClr val="CC4727"/>
              </a:solidFill>
            </c:spPr>
          </c:dPt>
          <c:dPt>
            <c:idx val="3"/>
            <c:spPr>
              <a:solidFill>
                <a:srgbClr val="FFC700"/>
              </a:solidFill>
            </c:spPr>
          </c:dPt>
          <c:dPt>
            <c:idx val="4"/>
            <c:spPr>
              <a:solidFill>
                <a:srgbClr val="8C2094"/>
              </a:solidFill>
            </c:spPr>
          </c:dPt>
          <c:dPt>
            <c:idx val="5"/>
          </c:dPt>
          <c:dLbls>
            <c:showLegendKey val="0"/>
            <c:showVal val="0"/>
            <c:showCatName val="0"/>
            <c:showSerName val="0"/>
            <c:showPercent val="0"/>
            <c:showBubbleSize val="0"/>
            <c:showLeaderLines val="1"/>
          </c:dLbls>
          <c:cat>
            <c:strRef>
              <c:f>'Custos por hectare'!$B$11:$B$16</c:f>
            </c:strRef>
          </c:cat>
          <c:val>
            <c:numRef>
              <c:f>'Custos por hectare'!$C$11:$C$16</c:f>
              <c:numCache/>
            </c:numRef>
          </c:val>
        </c:ser>
        <c:dLbls>
          <c:showLegendKey val="0"/>
          <c:showVal val="0"/>
          <c:showCatName val="0"/>
          <c:showSerName val="0"/>
          <c:showPercent val="0"/>
          <c:showBubbleSize val="0"/>
        </c:dLbls>
        <c:firstSliceAng val="0"/>
      </c:pieChart>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5.jp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3.png"/><Relationship Id="rId3"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5</xdr:row>
      <xdr:rowOff>9525</xdr:rowOff>
    </xdr:from>
    <xdr:ext cx="8515350" cy="4686300"/>
    <xdr:sp>
      <xdr:nvSpPr>
        <xdr:cNvPr id="3" name="Shape 3"/>
        <xdr:cNvSpPr txBox="1"/>
      </xdr:nvSpPr>
      <xdr:spPr>
        <a:xfrm>
          <a:off x="1088325" y="1441613"/>
          <a:ext cx="8515350" cy="46767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300">
              <a:solidFill>
                <a:srgbClr val="005F61"/>
              </a:solidFill>
              <a:latin typeface="Calibri"/>
              <a:ea typeface="Calibri"/>
              <a:cs typeface="Calibri"/>
              <a:sym typeface="Calibri"/>
            </a:rPr>
            <a:t>Insumos, investimentos, maquinário... Tudo isso está envolvido nos custos de produção de uma lavoura. Mas anotar tudo isso em papel é a certeza de confusão no fechamento da safra.</a:t>
          </a:r>
          <a:endParaRPr sz="1400"/>
        </a:p>
        <a:p>
          <a:pPr indent="0" lvl="0" marL="0" rtl="0" algn="l">
            <a:spcBef>
              <a:spcPts val="0"/>
            </a:spcBef>
            <a:spcAft>
              <a:spcPts val="0"/>
            </a:spcAft>
            <a:buNone/>
          </a:pPr>
          <a:r>
            <a:t/>
          </a:r>
          <a:endParaRPr b="0" i="0" sz="1300">
            <a:solidFill>
              <a:srgbClr val="333333"/>
            </a:solidFill>
            <a:latin typeface="Calibri"/>
            <a:ea typeface="Calibri"/>
            <a:cs typeface="Calibri"/>
            <a:sym typeface="Calibri"/>
          </a:endParaRPr>
        </a:p>
        <a:p>
          <a:pPr indent="0" lvl="0" marL="0" rtl="0" algn="l">
            <a:spcBef>
              <a:spcPts val="0"/>
            </a:spcBef>
            <a:spcAft>
              <a:spcPts val="0"/>
            </a:spcAft>
            <a:buNone/>
          </a:pPr>
          <a:r>
            <a:rPr b="0" i="0" lang="en-US" sz="1300">
              <a:solidFill>
                <a:srgbClr val="333333"/>
              </a:solidFill>
              <a:latin typeface="Calibri"/>
              <a:ea typeface="Calibri"/>
              <a:cs typeface="Calibri"/>
              <a:sym typeface="Calibri"/>
            </a:rPr>
            <a:t>O custo de produção por hectare é um ponto essencial da sua gestão. É com ele que sabemos como está a saúde financeira da fazenda, por quanto devemos vender a produção, em quais categoriais estamos gastando mais ou menos, e muitas outras análises.</a:t>
          </a:r>
          <a:endParaRPr sz="1400"/>
        </a:p>
        <a:p>
          <a:pPr indent="0" lvl="0" marL="0" rtl="0" algn="l">
            <a:spcBef>
              <a:spcPts val="0"/>
            </a:spcBef>
            <a:spcAft>
              <a:spcPts val="0"/>
            </a:spcAft>
            <a:buNone/>
          </a:pPr>
          <a:r>
            <a:t/>
          </a:r>
          <a:endParaRPr b="0" i="0" sz="1300">
            <a:solidFill>
              <a:srgbClr val="333333"/>
            </a:solidFill>
            <a:latin typeface="Calibri"/>
            <a:ea typeface="Calibri"/>
            <a:cs typeface="Calibri"/>
            <a:sym typeface="Calibri"/>
          </a:endParaRPr>
        </a:p>
        <a:p>
          <a:pPr indent="0" lvl="0" marL="0" rtl="0" algn="l">
            <a:spcBef>
              <a:spcPts val="0"/>
            </a:spcBef>
            <a:spcAft>
              <a:spcPts val="0"/>
            </a:spcAft>
            <a:buNone/>
          </a:pPr>
          <a:r>
            <a:rPr b="1" i="0" lang="en-US" sz="1300">
              <a:solidFill>
                <a:srgbClr val="333333"/>
              </a:solidFill>
              <a:latin typeface="Calibri"/>
              <a:ea typeface="Calibri"/>
              <a:cs typeface="Calibri"/>
              <a:sym typeface="Calibri"/>
            </a:rPr>
            <a:t>Esta planilha é exatamente para isso! Com ela, você pode ter um melhor controle dos custos da sua cultura por hectare, permitindo identificar como melhorar sua rentabilidade.</a:t>
          </a:r>
          <a:endParaRPr sz="1400"/>
        </a:p>
        <a:p>
          <a:pPr indent="0" lvl="0" marL="0" rtl="0" algn="l">
            <a:spcBef>
              <a:spcPts val="0"/>
            </a:spcBef>
            <a:spcAft>
              <a:spcPts val="0"/>
            </a:spcAft>
            <a:buNone/>
          </a:pPr>
          <a:r>
            <a:t/>
          </a:r>
          <a:endParaRPr b="0" i="0" sz="1300">
            <a:solidFill>
              <a:srgbClr val="333333"/>
            </a:solidFill>
            <a:latin typeface="Calibri"/>
            <a:ea typeface="Calibri"/>
            <a:cs typeface="Calibri"/>
            <a:sym typeface="Calibri"/>
          </a:endParaRPr>
        </a:p>
        <a:p>
          <a:pPr indent="0" lvl="0" marL="0" rtl="0" algn="l">
            <a:spcBef>
              <a:spcPts val="0"/>
            </a:spcBef>
            <a:spcAft>
              <a:spcPts val="0"/>
            </a:spcAft>
            <a:buNone/>
          </a:pPr>
          <a:r>
            <a:rPr b="0" i="0" lang="en-US" sz="1300">
              <a:solidFill>
                <a:srgbClr val="333333"/>
              </a:solidFill>
              <a:latin typeface="Calibri"/>
              <a:ea typeface="Calibri"/>
              <a:cs typeface="Calibri"/>
              <a:sym typeface="Calibri"/>
            </a:rPr>
            <a:t>Na primeira aba, "custos por hectare", você encontrará os campos para colocar as informações gerais da cultura em questão, além dos resultados das informações inseridas ao longo da planilha, como a participação de cada categoria no custo total.</a:t>
          </a:r>
          <a:endParaRPr sz="1400"/>
        </a:p>
        <a:p>
          <a:pPr indent="0" lvl="0" marL="0" rtl="0" algn="l">
            <a:spcBef>
              <a:spcPts val="0"/>
            </a:spcBef>
            <a:spcAft>
              <a:spcPts val="0"/>
            </a:spcAft>
            <a:buNone/>
          </a:pPr>
          <a:r>
            <a:t/>
          </a:r>
          <a:endParaRPr b="0" i="0" sz="1300">
            <a:solidFill>
              <a:srgbClr val="333333"/>
            </a:solidFill>
            <a:latin typeface="Calibri"/>
            <a:ea typeface="Calibri"/>
            <a:cs typeface="Calibri"/>
            <a:sym typeface="Calibri"/>
          </a:endParaRPr>
        </a:p>
        <a:p>
          <a:pPr indent="0" lvl="0" marL="0" rtl="0" algn="l">
            <a:spcBef>
              <a:spcPts val="0"/>
            </a:spcBef>
            <a:spcAft>
              <a:spcPts val="0"/>
            </a:spcAft>
            <a:buNone/>
          </a:pPr>
          <a:r>
            <a:rPr b="0" i="0" lang="en-US" sz="1300">
              <a:solidFill>
                <a:srgbClr val="333333"/>
              </a:solidFill>
              <a:latin typeface="Calibri"/>
              <a:ea typeface="Calibri"/>
              <a:cs typeface="Calibri"/>
              <a:sym typeface="Calibri"/>
            </a:rPr>
            <a:t>Aqui fizemos sugestões de cálculos e algumas fórmulas, além do arredondamento de alguns dados. Ressaltamos que existem diversas formas para esses cálculos, e esta planilha está desbloqueada para que você possa fazer a sua personalização da maneira que achar melhor.</a:t>
          </a:r>
          <a:endParaRPr sz="1400"/>
        </a:p>
        <a:p>
          <a:pPr indent="0" lvl="0" marL="0" rtl="0" algn="l">
            <a:spcBef>
              <a:spcPts val="0"/>
            </a:spcBef>
            <a:spcAft>
              <a:spcPts val="0"/>
            </a:spcAft>
            <a:buNone/>
          </a:pPr>
          <a:r>
            <a:t/>
          </a:r>
          <a:endParaRPr b="0" i="0" sz="1300">
            <a:solidFill>
              <a:srgbClr val="333333"/>
            </a:solidFill>
            <a:latin typeface="Calibri"/>
            <a:ea typeface="Calibri"/>
            <a:cs typeface="Calibri"/>
            <a:sym typeface="Calibri"/>
          </a:endParaRPr>
        </a:p>
        <a:p>
          <a:pPr indent="0" lvl="0" marL="0" rtl="0" algn="l">
            <a:spcBef>
              <a:spcPts val="0"/>
            </a:spcBef>
            <a:spcAft>
              <a:spcPts val="0"/>
            </a:spcAft>
            <a:buNone/>
          </a:pPr>
          <a:r>
            <a:rPr b="0" i="0" lang="en-US" sz="1300">
              <a:solidFill>
                <a:srgbClr val="333333"/>
              </a:solidFill>
              <a:latin typeface="Calibri"/>
              <a:ea typeface="Calibri"/>
              <a:cs typeface="Calibri"/>
              <a:sym typeface="Calibri"/>
            </a:rPr>
            <a:t>Também ressaltamos que para análises melhores e mais precisas é preciso evitar o arredondamento e acompanhar a safra no detalhe. Para isso, uma planilha como essa não comportaria a quantidade de dados e de seus processamentos. Por isso, se esse for o seu caso, recomendamos que você teste um software agrícola, como o </a:t>
          </a:r>
          <a:r>
            <a:rPr b="1" i="0" lang="en-US" sz="1300">
              <a:solidFill>
                <a:srgbClr val="005F61"/>
              </a:solidFill>
              <a:latin typeface="Calibri"/>
              <a:ea typeface="Calibri"/>
              <a:cs typeface="Calibri"/>
              <a:sym typeface="Calibri"/>
            </a:rPr>
            <a:t>Aegro</a:t>
          </a:r>
          <a:r>
            <a:rPr b="0" i="0" lang="en-US" sz="1300">
              <a:solidFill>
                <a:srgbClr val="333333"/>
              </a:solidFill>
              <a:latin typeface="Calibri"/>
              <a:ea typeface="Calibri"/>
              <a:cs typeface="Calibri"/>
              <a:sym typeface="Calibri"/>
            </a:rPr>
            <a:t>, que com certeza lhe atenderá melhor.</a:t>
          </a:r>
          <a:endParaRPr sz="1400"/>
        </a:p>
        <a:p>
          <a:pPr indent="0" lvl="0" marL="0" rtl="0" algn="l">
            <a:spcBef>
              <a:spcPts val="0"/>
            </a:spcBef>
            <a:spcAft>
              <a:spcPts val="0"/>
            </a:spcAft>
            <a:buNone/>
          </a:pPr>
          <a:r>
            <a:t/>
          </a:r>
          <a:endParaRPr b="0" i="0" sz="1300">
            <a:solidFill>
              <a:srgbClr val="333333"/>
            </a:solidFill>
            <a:latin typeface="Calibri"/>
            <a:ea typeface="Calibri"/>
            <a:cs typeface="Calibri"/>
            <a:sym typeface="Calibri"/>
          </a:endParaRPr>
        </a:p>
        <a:p>
          <a:pPr indent="0" lvl="0" marL="0" rtl="0" algn="l">
            <a:spcBef>
              <a:spcPts val="0"/>
            </a:spcBef>
            <a:spcAft>
              <a:spcPts val="0"/>
            </a:spcAft>
            <a:buNone/>
          </a:pPr>
          <a:r>
            <a:rPr b="0" i="0" lang="en-US" sz="1300">
              <a:solidFill>
                <a:srgbClr val="333333"/>
              </a:solidFill>
              <a:latin typeface="Calibri"/>
              <a:ea typeface="Calibri"/>
              <a:cs typeface="Calibri"/>
              <a:sym typeface="Calibri"/>
            </a:rPr>
            <a:t>No blog </a:t>
          </a:r>
          <a:r>
            <a:rPr b="1" i="0" lang="en-US" sz="1300">
              <a:solidFill>
                <a:srgbClr val="005F61"/>
              </a:solidFill>
              <a:latin typeface="Calibri"/>
              <a:ea typeface="Calibri"/>
              <a:cs typeface="Calibri"/>
              <a:sym typeface="Calibri"/>
            </a:rPr>
            <a:t>Lavoura10 (blog.aegro.com.br) </a:t>
          </a:r>
          <a:r>
            <a:rPr b="0" i="0" lang="en-US" sz="1300">
              <a:solidFill>
                <a:srgbClr val="333333"/>
              </a:solidFill>
              <a:latin typeface="Calibri"/>
              <a:ea typeface="Calibri"/>
              <a:cs typeface="Calibri"/>
              <a:sym typeface="Calibri"/>
            </a:rPr>
            <a:t>você pode conferir mais conteúdos sobre custos de produção agrícola, administração rural, manejo de pragas, gestão agrícola e muito mais. Confira!</a:t>
          </a:r>
          <a:endParaRPr sz="1400"/>
        </a:p>
      </xdr:txBody>
    </xdr:sp>
    <xdr:clientData fLocksWithSheet="0"/>
  </xdr:oneCellAnchor>
  <xdr:oneCellAnchor>
    <xdr:from>
      <xdr:col>0</xdr:col>
      <xdr:colOff>123825</xdr:colOff>
      <xdr:row>3</xdr:row>
      <xdr:rowOff>0</xdr:rowOff>
    </xdr:from>
    <xdr:ext cx="7124700" cy="409575"/>
    <xdr:sp>
      <xdr:nvSpPr>
        <xdr:cNvPr id="4" name="Shape 4"/>
        <xdr:cNvSpPr txBox="1"/>
      </xdr:nvSpPr>
      <xdr:spPr>
        <a:xfrm>
          <a:off x="1783650" y="3579975"/>
          <a:ext cx="7124700" cy="4000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800">
              <a:solidFill>
                <a:srgbClr val="005F61"/>
              </a:solidFill>
              <a:latin typeface="Calibri"/>
              <a:ea typeface="Calibri"/>
              <a:cs typeface="Calibri"/>
              <a:sym typeface="Calibri"/>
            </a:rPr>
            <a:t>OLÁ</a:t>
          </a:r>
          <a:endParaRPr sz="1400"/>
        </a:p>
      </xdr:txBody>
    </xdr:sp>
    <xdr:clientData fLocksWithSheet="0"/>
  </xdr:oneCellAnchor>
  <xdr:oneCellAnchor>
    <xdr:from>
      <xdr:col>10</xdr:col>
      <xdr:colOff>428625</xdr:colOff>
      <xdr:row>0</xdr:row>
      <xdr:rowOff>133350</xdr:rowOff>
    </xdr:from>
    <xdr:ext cx="552450" cy="36195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209550</xdr:colOff>
      <xdr:row>0</xdr:row>
      <xdr:rowOff>180975</xdr:rowOff>
    </xdr:from>
    <xdr:ext cx="1095375" cy="2762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171450</xdr:colOff>
      <xdr:row>27</xdr:row>
      <xdr:rowOff>0</xdr:rowOff>
    </xdr:from>
    <xdr:ext cx="6867525" cy="847725"/>
    <xdr:pic>
      <xdr:nvPicPr>
        <xdr:cNvPr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200025</xdr:colOff>
      <xdr:row>29</xdr:row>
      <xdr:rowOff>142875</xdr:rowOff>
    </xdr:from>
    <xdr:ext cx="1400175" cy="26670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209550</xdr:colOff>
      <xdr:row>8</xdr:row>
      <xdr:rowOff>0</xdr:rowOff>
    </xdr:from>
    <xdr:ext cx="2514600" cy="25717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180975</xdr:colOff>
      <xdr:row>0</xdr:row>
      <xdr:rowOff>200025</xdr:rowOff>
    </xdr:from>
    <xdr:ext cx="1123950" cy="2190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771525</xdr:colOff>
      <xdr:row>20</xdr:row>
      <xdr:rowOff>123825</xdr:rowOff>
    </xdr:from>
    <xdr:ext cx="6867525" cy="847725"/>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190500</xdr:rowOff>
    </xdr:from>
    <xdr:ext cx="1123950" cy="219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1428750</xdr:colOff>
      <xdr:row>23</xdr:row>
      <xdr:rowOff>123825</xdr:rowOff>
    </xdr:from>
    <xdr:ext cx="6867525" cy="847725"/>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8</xdr:row>
      <xdr:rowOff>28575</xdr:rowOff>
    </xdr:from>
    <xdr:ext cx="304800" cy="304800"/>
    <xdr:sp>
      <xdr:nvSpPr>
        <xdr:cNvPr id="5" name="Shape 5"/>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180975</xdr:colOff>
      <xdr:row>0</xdr:row>
      <xdr:rowOff>190500</xdr:rowOff>
    </xdr:from>
    <xdr:ext cx="1123950" cy="21907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28575</xdr:colOff>
      <xdr:row>45</xdr:row>
      <xdr:rowOff>47625</xdr:rowOff>
    </xdr:from>
    <xdr:ext cx="6867525" cy="847725"/>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190500</xdr:rowOff>
    </xdr:from>
    <xdr:ext cx="1123950" cy="219075"/>
    <xdr:pic>
      <xdr:nvPicPr>
        <xdr:cNvPr id="0" name="image1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10</xdr:row>
      <xdr:rowOff>190500</xdr:rowOff>
    </xdr:from>
    <xdr:ext cx="6867525" cy="847725"/>
    <xdr:pic>
      <xdr:nvPicPr>
        <xdr:cNvPr id="0" name="image1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190500</xdr:rowOff>
    </xdr:from>
    <xdr:ext cx="1123950" cy="219075"/>
    <xdr:pic>
      <xdr:nvPicPr>
        <xdr:cNvPr id="0" name="image14.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1466850</xdr:colOff>
      <xdr:row>21</xdr:row>
      <xdr:rowOff>19050</xdr:rowOff>
    </xdr:from>
    <xdr:ext cx="6867525" cy="847725"/>
    <xdr:pic>
      <xdr:nvPicPr>
        <xdr:cNvPr id="0" name="image12.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5" width="8.63"/>
    <col customWidth="1" min="6" max="6" width="9.88"/>
    <col customWidth="1" min="7" max="26" width="8.63"/>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c r="P21" s="1"/>
    </row>
    <row r="22" ht="16.5" customHeight="1"/>
    <row r="23" ht="16.5" customHeight="1"/>
    <row r="24" ht="16.5" customHeight="1"/>
    <row r="25" ht="16.5" customHeight="1">
      <c r="Q25" s="1"/>
    </row>
    <row r="26" ht="16.5" customHeight="1">
      <c r="S26" s="1"/>
    </row>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rintOptions/>
  <pageMargins bottom="0.787401575" footer="0.0" header="0.0" left="0.511811024" right="0.511811024" top="0.7874015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19.38"/>
    <col customWidth="1" min="2" max="2" width="46.38"/>
    <col customWidth="1" min="3" max="3" width="11.63"/>
    <col customWidth="1" min="4" max="4" width="13.38"/>
    <col customWidth="1" min="5" max="5" width="11.88"/>
    <col customWidth="1" min="6" max="6" width="12.38"/>
    <col customWidth="1" min="7" max="7" width="11.25"/>
    <col customWidth="1" min="8" max="26" width="8.63"/>
  </cols>
  <sheetData>
    <row r="1" ht="36.0" customHeight="1"/>
    <row r="2" ht="16.5" customHeight="1">
      <c r="B2" s="2" t="s">
        <v>0</v>
      </c>
      <c r="C2" s="3"/>
      <c r="D2" s="3"/>
      <c r="F2" s="4"/>
      <c r="G2" s="4"/>
    </row>
    <row r="3" ht="16.5" customHeight="1">
      <c r="B3" s="2" t="s">
        <v>1</v>
      </c>
      <c r="C3" s="3"/>
      <c r="D3" s="3"/>
      <c r="F3" s="4"/>
      <c r="G3" s="4"/>
    </row>
    <row r="4" ht="16.5" customHeight="1">
      <c r="B4" s="2" t="s">
        <v>2</v>
      </c>
      <c r="C4" s="3"/>
      <c r="D4" s="3"/>
      <c r="F4" s="4"/>
      <c r="G4" s="4"/>
    </row>
    <row r="5" ht="16.5" customHeight="1">
      <c r="B5" s="2" t="s">
        <v>3</v>
      </c>
      <c r="C5" s="2">
        <v>100.0</v>
      </c>
      <c r="D5" s="5" t="s">
        <v>4</v>
      </c>
      <c r="F5" s="4"/>
      <c r="G5" s="6"/>
    </row>
    <row r="6" ht="8.25" customHeight="1">
      <c r="B6" s="7"/>
      <c r="F6" s="4"/>
      <c r="G6" s="6"/>
    </row>
    <row r="7" ht="16.5" customHeight="1">
      <c r="B7" s="8" t="s">
        <v>5</v>
      </c>
      <c r="F7" s="4"/>
      <c r="G7" s="6"/>
    </row>
    <row r="8" ht="23.25" customHeight="1">
      <c r="F8" s="4"/>
      <c r="G8" s="4"/>
    </row>
    <row r="9" ht="16.5" customHeight="1">
      <c r="B9" s="9"/>
      <c r="F9" s="4"/>
      <c r="G9" s="4"/>
    </row>
    <row r="10" ht="16.5" customHeight="1">
      <c r="B10" s="10" t="s">
        <v>6</v>
      </c>
      <c r="C10" s="11" t="s">
        <v>7</v>
      </c>
      <c r="D10" s="11" t="s">
        <v>8</v>
      </c>
      <c r="F10" s="4"/>
      <c r="G10" s="4"/>
    </row>
    <row r="11" ht="20.25" customHeight="1">
      <c r="A11" s="12"/>
      <c r="B11" s="13" t="s">
        <v>9</v>
      </c>
      <c r="C11" s="14" t="str">
        <f>Insumos!F21</f>
        <v>#REF!</v>
      </c>
      <c r="D11" s="15" t="str">
        <f t="shared" ref="D11:D15" si="1">C11/$C$17</f>
        <v>#REF!</v>
      </c>
    </row>
    <row r="12" ht="20.25" customHeight="1">
      <c r="A12" s="16"/>
      <c r="B12" s="17" t="s">
        <v>10</v>
      </c>
      <c r="C12" s="18" t="str">
        <f>'Máquinas'!F43</f>
        <v>#REF!</v>
      </c>
      <c r="D12" s="19" t="str">
        <f t="shared" si="1"/>
        <v>#REF!</v>
      </c>
    </row>
    <row r="13" ht="20.25" customHeight="1">
      <c r="A13" s="20"/>
      <c r="B13" s="13" t="s">
        <v>11</v>
      </c>
      <c r="C13" s="14" t="str">
        <f>Investimentos!H9</f>
        <v>#REF!</v>
      </c>
      <c r="D13" s="15" t="str">
        <f t="shared" si="1"/>
        <v>#REF!</v>
      </c>
    </row>
    <row r="14" ht="20.25" customHeight="1">
      <c r="A14" s="21"/>
      <c r="B14" s="17" t="s">
        <v>12</v>
      </c>
      <c r="C14" s="18">
        <v>0.0</v>
      </c>
      <c r="D14" s="19" t="str">
        <f t="shared" si="1"/>
        <v>#REF!</v>
      </c>
    </row>
    <row r="15" ht="20.25" customHeight="1">
      <c r="A15" s="22"/>
      <c r="B15" s="13" t="s">
        <v>13</v>
      </c>
      <c r="C15" s="14" t="str">
        <f>' Colheita, Transporte e Armaz.'!G19</f>
        <v>#REF!</v>
      </c>
      <c r="D15" s="15" t="str">
        <f t="shared" si="1"/>
        <v>#REF!</v>
      </c>
    </row>
    <row r="16" ht="20.25" customHeight="1">
      <c r="A16" s="23"/>
      <c r="B16" s="17"/>
      <c r="C16" s="18"/>
      <c r="D16" s="19"/>
    </row>
    <row r="17" ht="20.25" customHeight="1">
      <c r="B17" s="24" t="s">
        <v>14</v>
      </c>
      <c r="C17" s="25" t="str">
        <f>SUM(C11:C16)</f>
        <v>#REF!</v>
      </c>
      <c r="D17" s="26" t="str">
        <f>C17/$C$17</f>
        <v>#REF!</v>
      </c>
    </row>
    <row r="18" ht="20.25" customHeight="1">
      <c r="B18" s="27" t="s">
        <v>15</v>
      </c>
      <c r="C18" s="28" t="str">
        <f>C17*C5</f>
        <v>#REF!</v>
      </c>
      <c r="D18" s="29"/>
    </row>
    <row r="19" ht="16.5" customHeight="1"/>
    <row r="20" ht="16.5" customHeight="1"/>
    <row r="21" ht="16.5" customHeight="1"/>
    <row r="22" ht="16.5" customHeight="1">
      <c r="B22" s="30"/>
    </row>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1">
    <mergeCell ref="B7:D8"/>
  </mergeCells>
  <printOptions/>
  <pageMargins bottom="0.787401575" footer="0.0" header="0.0" left="0.511811024" right="0.511811024" top="0.7874015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18.88"/>
    <col customWidth="1" min="2" max="2" width="36.63"/>
    <col customWidth="1" min="3" max="3" width="13.38"/>
    <col customWidth="1" min="4" max="4" width="32.0"/>
    <col customWidth="1" min="5" max="5" width="17.38"/>
    <col customWidth="1" min="6" max="6" width="20.0"/>
    <col customWidth="1" min="7" max="26" width="9.0"/>
  </cols>
  <sheetData>
    <row r="1" ht="38.25" customHeight="1">
      <c r="A1" s="31"/>
      <c r="B1" s="31"/>
      <c r="C1" s="31"/>
      <c r="D1" s="31"/>
      <c r="E1" s="31"/>
      <c r="F1" s="31"/>
      <c r="G1" s="31"/>
      <c r="H1" s="31"/>
      <c r="I1" s="31"/>
      <c r="J1" s="31"/>
      <c r="K1" s="31"/>
      <c r="L1" s="31"/>
      <c r="M1" s="31"/>
      <c r="N1" s="31"/>
      <c r="O1" s="31"/>
      <c r="P1" s="31"/>
      <c r="Q1" s="31"/>
      <c r="R1" s="31"/>
      <c r="S1" s="31"/>
      <c r="T1" s="31"/>
      <c r="U1" s="31"/>
      <c r="V1" s="31"/>
      <c r="W1" s="31"/>
      <c r="X1" s="31"/>
      <c r="Y1" s="31"/>
      <c r="Z1" s="31"/>
    </row>
    <row r="2" ht="16.5" customHeight="1">
      <c r="A2" s="31"/>
      <c r="B2" s="32" t="s">
        <v>16</v>
      </c>
      <c r="G2" s="31"/>
      <c r="H2" s="31"/>
      <c r="I2" s="31"/>
      <c r="J2" s="31"/>
      <c r="K2" s="31"/>
      <c r="L2" s="31"/>
      <c r="M2" s="31"/>
      <c r="N2" s="31"/>
      <c r="O2" s="31"/>
      <c r="P2" s="31"/>
      <c r="Q2" s="31"/>
      <c r="R2" s="31"/>
      <c r="S2" s="31"/>
      <c r="T2" s="31"/>
      <c r="U2" s="31"/>
      <c r="V2" s="31"/>
      <c r="W2" s="31"/>
      <c r="X2" s="31"/>
      <c r="Y2" s="31"/>
      <c r="Z2" s="31"/>
    </row>
    <row r="3" ht="16.5" customHeight="1">
      <c r="A3" s="31"/>
      <c r="B3" s="33"/>
      <c r="C3" s="31"/>
      <c r="D3" s="31"/>
      <c r="E3" s="31"/>
      <c r="F3" s="31"/>
      <c r="G3" s="31"/>
      <c r="H3" s="31"/>
      <c r="I3" s="31"/>
      <c r="J3" s="31"/>
      <c r="K3" s="31"/>
      <c r="L3" s="31"/>
      <c r="M3" s="31"/>
      <c r="N3" s="31"/>
      <c r="O3" s="31"/>
      <c r="P3" s="31"/>
      <c r="Q3" s="31"/>
      <c r="R3" s="31"/>
      <c r="S3" s="31"/>
      <c r="T3" s="31"/>
      <c r="U3" s="31"/>
      <c r="V3" s="31"/>
      <c r="W3" s="31"/>
      <c r="X3" s="31"/>
      <c r="Y3" s="31"/>
      <c r="Z3" s="31"/>
    </row>
    <row r="4" ht="16.5" customHeight="1">
      <c r="A4" s="31"/>
      <c r="B4" s="10" t="s">
        <v>17</v>
      </c>
      <c r="C4" s="11" t="s">
        <v>18</v>
      </c>
      <c r="D4" s="11" t="s">
        <v>19</v>
      </c>
      <c r="E4" s="11" t="s">
        <v>20</v>
      </c>
      <c r="F4" s="11" t="s">
        <v>21</v>
      </c>
      <c r="G4" s="31"/>
      <c r="H4" s="31"/>
      <c r="I4" s="31"/>
      <c r="J4" s="31"/>
      <c r="K4" s="31"/>
      <c r="L4" s="31"/>
      <c r="M4" s="31"/>
      <c r="N4" s="31"/>
      <c r="O4" s="31"/>
      <c r="P4" s="31"/>
      <c r="Q4" s="31"/>
      <c r="R4" s="31"/>
      <c r="S4" s="31"/>
      <c r="T4" s="31"/>
      <c r="U4" s="31"/>
      <c r="V4" s="31"/>
      <c r="W4" s="31"/>
      <c r="X4" s="31"/>
      <c r="Y4" s="31"/>
      <c r="Z4" s="31"/>
    </row>
    <row r="5" ht="20.25" customHeight="1">
      <c r="A5" s="34"/>
      <c r="B5" s="13" t="s">
        <v>22</v>
      </c>
      <c r="C5" s="35" t="s">
        <v>23</v>
      </c>
      <c r="D5" s="36">
        <v>2.0</v>
      </c>
      <c r="E5" s="36">
        <v>35.0</v>
      </c>
      <c r="F5" s="14">
        <f>(E5*D5)</f>
        <v>70</v>
      </c>
      <c r="G5" s="34"/>
      <c r="H5" s="34"/>
      <c r="I5" s="34"/>
      <c r="J5" s="34"/>
      <c r="K5" s="34"/>
      <c r="L5" s="34"/>
      <c r="M5" s="34"/>
      <c r="N5" s="34"/>
      <c r="O5" s="34"/>
      <c r="P5" s="34"/>
      <c r="Q5" s="34"/>
      <c r="R5" s="34"/>
      <c r="S5" s="34"/>
      <c r="T5" s="34"/>
      <c r="U5" s="34"/>
      <c r="V5" s="34"/>
      <c r="W5" s="34"/>
      <c r="X5" s="34"/>
      <c r="Y5" s="34"/>
      <c r="Z5" s="34"/>
    </row>
    <row r="6" ht="20.25" customHeight="1">
      <c r="A6" s="34"/>
      <c r="B6" s="17" t="s">
        <v>24</v>
      </c>
      <c r="C6" s="37" t="s">
        <v>23</v>
      </c>
      <c r="D6" s="38">
        <v>0.4</v>
      </c>
      <c r="E6" s="38">
        <v>810.0</v>
      </c>
      <c r="F6" s="18">
        <f>(D6*E6)</f>
        <v>324</v>
      </c>
      <c r="G6" s="34"/>
      <c r="H6" s="34"/>
      <c r="I6" s="34"/>
      <c r="J6" s="34"/>
      <c r="K6" s="34"/>
      <c r="L6" s="34"/>
      <c r="M6" s="34"/>
      <c r="N6" s="34"/>
      <c r="O6" s="34"/>
      <c r="P6" s="34"/>
      <c r="Q6" s="34"/>
      <c r="R6" s="34"/>
      <c r="S6" s="34"/>
      <c r="T6" s="34"/>
      <c r="U6" s="34"/>
      <c r="V6" s="34"/>
      <c r="W6" s="34"/>
      <c r="X6" s="34"/>
      <c r="Y6" s="34"/>
      <c r="Z6" s="34"/>
    </row>
    <row r="7" ht="20.25" customHeight="1">
      <c r="A7" s="34"/>
      <c r="B7" s="13" t="s">
        <v>25</v>
      </c>
      <c r="C7" s="35" t="s">
        <v>23</v>
      </c>
      <c r="D7" s="36">
        <v>0.6</v>
      </c>
      <c r="E7" s="36">
        <v>749.0</v>
      </c>
      <c r="F7" s="14">
        <f t="shared" ref="F7:F8" si="1">(E7*D7)</f>
        <v>449.4</v>
      </c>
      <c r="G7" s="34"/>
      <c r="H7" s="34"/>
      <c r="I7" s="34"/>
      <c r="J7" s="34"/>
      <c r="K7" s="34"/>
      <c r="L7" s="34"/>
      <c r="M7" s="34"/>
      <c r="N7" s="34"/>
      <c r="O7" s="34"/>
      <c r="P7" s="34"/>
      <c r="Q7" s="34"/>
      <c r="R7" s="34"/>
      <c r="S7" s="34"/>
      <c r="T7" s="34"/>
      <c r="U7" s="34"/>
      <c r="V7" s="34"/>
      <c r="W7" s="34"/>
      <c r="X7" s="34"/>
      <c r="Y7" s="34"/>
      <c r="Z7" s="34"/>
    </row>
    <row r="8" ht="20.25" customHeight="1">
      <c r="A8" s="34"/>
      <c r="B8" s="17" t="s">
        <v>26</v>
      </c>
      <c r="C8" s="37" t="s">
        <v>23</v>
      </c>
      <c r="D8" s="38">
        <v>0.06</v>
      </c>
      <c r="E8" s="38">
        <v>950.0</v>
      </c>
      <c r="F8" s="18">
        <f t="shared" si="1"/>
        <v>57</v>
      </c>
      <c r="G8" s="34"/>
      <c r="H8" s="34"/>
      <c r="I8" s="34"/>
      <c r="J8" s="34"/>
      <c r="K8" s="34"/>
      <c r="L8" s="34"/>
      <c r="M8" s="34"/>
      <c r="N8" s="34"/>
      <c r="O8" s="34"/>
      <c r="P8" s="34"/>
      <c r="Q8" s="34"/>
      <c r="R8" s="34"/>
      <c r="S8" s="34"/>
      <c r="T8" s="34"/>
      <c r="U8" s="34"/>
      <c r="V8" s="34"/>
      <c r="W8" s="34"/>
      <c r="X8" s="34"/>
      <c r="Y8" s="34"/>
      <c r="Z8" s="34"/>
    </row>
    <row r="9" ht="20.25" customHeight="1">
      <c r="A9" s="34"/>
      <c r="B9" s="13" t="s">
        <v>27</v>
      </c>
      <c r="C9" s="35" t="s">
        <v>28</v>
      </c>
      <c r="D9" s="36">
        <v>5.0</v>
      </c>
      <c r="E9" s="36">
        <v>37.5</v>
      </c>
      <c r="F9" s="14">
        <f t="shared" ref="F9:F20" si="2">E9*D9</f>
        <v>187.5</v>
      </c>
      <c r="G9" s="34"/>
      <c r="H9" s="34"/>
      <c r="I9" s="34"/>
      <c r="J9" s="34"/>
      <c r="K9" s="34"/>
      <c r="L9" s="34"/>
      <c r="M9" s="34"/>
      <c r="N9" s="34"/>
      <c r="O9" s="34"/>
      <c r="P9" s="34"/>
      <c r="Q9" s="34"/>
      <c r="R9" s="34"/>
      <c r="S9" s="34"/>
      <c r="T9" s="34"/>
      <c r="U9" s="34"/>
      <c r="V9" s="34"/>
      <c r="W9" s="34"/>
      <c r="X9" s="34"/>
      <c r="Y9" s="34"/>
      <c r="Z9" s="34"/>
    </row>
    <row r="10" ht="20.25" customHeight="1">
      <c r="A10" s="34"/>
      <c r="B10" s="17" t="s">
        <v>29</v>
      </c>
      <c r="C10" s="37" t="s">
        <v>28</v>
      </c>
      <c r="D10" s="38">
        <v>3.5</v>
      </c>
      <c r="E10" s="38">
        <v>26.0</v>
      </c>
      <c r="F10" s="18">
        <f t="shared" si="2"/>
        <v>91</v>
      </c>
      <c r="G10" s="34"/>
      <c r="H10" s="34"/>
      <c r="I10" s="34"/>
      <c r="J10" s="34"/>
      <c r="K10" s="34"/>
      <c r="L10" s="34"/>
      <c r="M10" s="34"/>
      <c r="N10" s="34"/>
      <c r="O10" s="34"/>
      <c r="P10" s="34"/>
      <c r="Q10" s="34"/>
      <c r="R10" s="34"/>
      <c r="S10" s="34"/>
      <c r="T10" s="34"/>
      <c r="U10" s="34"/>
      <c r="V10" s="34"/>
      <c r="W10" s="34"/>
      <c r="X10" s="34"/>
      <c r="Y10" s="34"/>
      <c r="Z10" s="34"/>
    </row>
    <row r="11" ht="20.25" customHeight="1">
      <c r="A11" s="34"/>
      <c r="B11" s="13" t="s">
        <v>30</v>
      </c>
      <c r="C11" s="35" t="s">
        <v>28</v>
      </c>
      <c r="D11" s="36">
        <v>0.15</v>
      </c>
      <c r="E11" s="36">
        <v>55.0</v>
      </c>
      <c r="F11" s="14">
        <f t="shared" si="2"/>
        <v>8.25</v>
      </c>
      <c r="G11" s="34"/>
      <c r="H11" s="34"/>
      <c r="I11" s="34"/>
      <c r="J11" s="34"/>
      <c r="K11" s="34"/>
      <c r="L11" s="34"/>
      <c r="M11" s="34"/>
      <c r="N11" s="34"/>
      <c r="O11" s="34"/>
      <c r="P11" s="34"/>
      <c r="Q11" s="34"/>
      <c r="R11" s="34"/>
      <c r="S11" s="34"/>
      <c r="T11" s="34"/>
      <c r="U11" s="34"/>
      <c r="V11" s="34"/>
      <c r="W11" s="34"/>
      <c r="X11" s="34"/>
      <c r="Y11" s="34"/>
      <c r="Z11" s="34"/>
    </row>
    <row r="12" ht="20.25" customHeight="1">
      <c r="A12" s="34"/>
      <c r="B12" s="17" t="s">
        <v>31</v>
      </c>
      <c r="C12" s="37" t="s">
        <v>28</v>
      </c>
      <c r="D12" s="38">
        <v>0.3</v>
      </c>
      <c r="E12" s="38">
        <v>98.0</v>
      </c>
      <c r="F12" s="18">
        <f t="shared" si="2"/>
        <v>29.4</v>
      </c>
      <c r="G12" s="34"/>
      <c r="H12" s="34"/>
      <c r="I12" s="34"/>
      <c r="J12" s="34"/>
      <c r="K12" s="34"/>
      <c r="L12" s="34"/>
      <c r="M12" s="34"/>
      <c r="N12" s="34"/>
      <c r="O12" s="34"/>
      <c r="P12" s="34"/>
      <c r="Q12" s="34"/>
      <c r="R12" s="34"/>
      <c r="S12" s="34"/>
      <c r="T12" s="34"/>
      <c r="U12" s="34"/>
      <c r="V12" s="34"/>
      <c r="W12" s="34"/>
      <c r="X12" s="34"/>
      <c r="Y12" s="34"/>
      <c r="Z12" s="34"/>
    </row>
    <row r="13" ht="20.25" customHeight="1">
      <c r="A13" s="34"/>
      <c r="B13" s="13" t="s">
        <v>32</v>
      </c>
      <c r="C13" s="35" t="s">
        <v>33</v>
      </c>
      <c r="D13" s="36">
        <v>1.0</v>
      </c>
      <c r="E13" s="36">
        <v>80.0</v>
      </c>
      <c r="F13" s="14">
        <f t="shared" si="2"/>
        <v>80</v>
      </c>
      <c r="G13" s="34"/>
      <c r="H13" s="34"/>
      <c r="I13" s="34"/>
      <c r="J13" s="34"/>
      <c r="K13" s="34"/>
      <c r="L13" s="34"/>
      <c r="M13" s="34"/>
      <c r="N13" s="34"/>
      <c r="O13" s="34"/>
      <c r="P13" s="34"/>
      <c r="Q13" s="34"/>
      <c r="R13" s="34"/>
      <c r="S13" s="34"/>
      <c r="T13" s="34"/>
      <c r="U13" s="34"/>
      <c r="V13" s="34"/>
      <c r="W13" s="34"/>
      <c r="X13" s="34"/>
      <c r="Y13" s="34"/>
      <c r="Z13" s="34"/>
    </row>
    <row r="14" ht="20.25" customHeight="1">
      <c r="A14" s="34"/>
      <c r="B14" s="17" t="s">
        <v>34</v>
      </c>
      <c r="C14" s="37" t="s">
        <v>28</v>
      </c>
      <c r="D14" s="38">
        <v>0.4</v>
      </c>
      <c r="E14" s="38">
        <v>92.18</v>
      </c>
      <c r="F14" s="18">
        <f t="shared" si="2"/>
        <v>36.872</v>
      </c>
      <c r="G14" s="34"/>
      <c r="H14" s="34"/>
      <c r="I14" s="34"/>
      <c r="J14" s="34"/>
      <c r="K14" s="34"/>
      <c r="L14" s="34"/>
      <c r="M14" s="34"/>
      <c r="N14" s="34"/>
      <c r="O14" s="34"/>
      <c r="P14" s="34"/>
      <c r="Q14" s="34"/>
      <c r="R14" s="34"/>
      <c r="S14" s="34"/>
      <c r="T14" s="34"/>
      <c r="U14" s="34"/>
      <c r="V14" s="34"/>
      <c r="W14" s="34"/>
      <c r="X14" s="34"/>
      <c r="Y14" s="34"/>
      <c r="Z14" s="34"/>
    </row>
    <row r="15" ht="20.25" customHeight="1">
      <c r="A15" s="34"/>
      <c r="B15" s="13"/>
      <c r="C15" s="13"/>
      <c r="D15" s="13"/>
      <c r="E15" s="39"/>
      <c r="F15" s="14">
        <f t="shared" si="2"/>
        <v>0</v>
      </c>
      <c r="G15" s="34"/>
      <c r="H15" s="34"/>
      <c r="I15" s="34"/>
      <c r="J15" s="34"/>
      <c r="K15" s="34"/>
      <c r="L15" s="34"/>
      <c r="M15" s="34"/>
      <c r="N15" s="34"/>
      <c r="O15" s="34"/>
      <c r="P15" s="34"/>
      <c r="Q15" s="34"/>
      <c r="R15" s="34"/>
      <c r="S15" s="34"/>
      <c r="T15" s="34"/>
      <c r="U15" s="34"/>
      <c r="V15" s="34"/>
      <c r="W15" s="34"/>
      <c r="X15" s="34"/>
      <c r="Y15" s="34"/>
      <c r="Z15" s="34"/>
    </row>
    <row r="16" ht="20.25" customHeight="1">
      <c r="A16" s="34"/>
      <c r="B16" s="17"/>
      <c r="C16" s="17"/>
      <c r="D16" s="17"/>
      <c r="E16" s="40"/>
      <c r="F16" s="18">
        <f t="shared" si="2"/>
        <v>0</v>
      </c>
      <c r="G16" s="34"/>
      <c r="H16" s="34"/>
      <c r="I16" s="34"/>
      <c r="J16" s="34"/>
      <c r="K16" s="34"/>
      <c r="L16" s="34"/>
      <c r="M16" s="34"/>
      <c r="N16" s="34"/>
      <c r="O16" s="34"/>
      <c r="P16" s="34"/>
      <c r="Q16" s="34"/>
      <c r="R16" s="34"/>
      <c r="S16" s="34"/>
      <c r="T16" s="34"/>
      <c r="U16" s="34"/>
      <c r="V16" s="34"/>
      <c r="W16" s="34"/>
      <c r="X16" s="34"/>
      <c r="Y16" s="34"/>
      <c r="Z16" s="34"/>
    </row>
    <row r="17" ht="20.25" customHeight="1">
      <c r="A17" s="34"/>
      <c r="B17" s="13"/>
      <c r="C17" s="13"/>
      <c r="D17" s="13"/>
      <c r="E17" s="39"/>
      <c r="F17" s="14">
        <f t="shared" si="2"/>
        <v>0</v>
      </c>
      <c r="G17" s="34"/>
      <c r="H17" s="34"/>
      <c r="I17" s="34"/>
      <c r="J17" s="34"/>
      <c r="K17" s="34"/>
      <c r="L17" s="34"/>
      <c r="M17" s="34"/>
      <c r="N17" s="34"/>
      <c r="O17" s="34"/>
      <c r="P17" s="34"/>
      <c r="Q17" s="34"/>
      <c r="R17" s="34"/>
      <c r="S17" s="34"/>
      <c r="T17" s="34"/>
      <c r="U17" s="34"/>
      <c r="V17" s="34"/>
      <c r="W17" s="34"/>
      <c r="X17" s="34"/>
      <c r="Y17" s="34"/>
      <c r="Z17" s="34"/>
    </row>
    <row r="18" ht="20.25" customHeight="1">
      <c r="A18" s="34"/>
      <c r="B18" s="17"/>
      <c r="C18" s="17"/>
      <c r="D18" s="17"/>
      <c r="E18" s="40"/>
      <c r="F18" s="18">
        <f t="shared" si="2"/>
        <v>0</v>
      </c>
      <c r="G18" s="34"/>
      <c r="H18" s="34"/>
      <c r="I18" s="34"/>
      <c r="J18" s="34"/>
      <c r="K18" s="34"/>
      <c r="L18" s="34"/>
      <c r="M18" s="34"/>
      <c r="N18" s="34"/>
      <c r="O18" s="34"/>
      <c r="P18" s="34"/>
      <c r="Q18" s="34"/>
      <c r="R18" s="34"/>
      <c r="S18" s="34"/>
      <c r="T18" s="34"/>
      <c r="U18" s="34"/>
      <c r="V18" s="34"/>
      <c r="W18" s="34"/>
      <c r="X18" s="34"/>
      <c r="Y18" s="34"/>
      <c r="Z18" s="34"/>
    </row>
    <row r="19" ht="20.25" customHeight="1">
      <c r="A19" s="34"/>
      <c r="B19" s="13"/>
      <c r="C19" s="13"/>
      <c r="D19" s="13"/>
      <c r="E19" s="39"/>
      <c r="F19" s="14">
        <f t="shared" si="2"/>
        <v>0</v>
      </c>
      <c r="G19" s="34"/>
      <c r="H19" s="34"/>
      <c r="I19" s="34"/>
      <c r="J19" s="34"/>
      <c r="K19" s="34"/>
      <c r="L19" s="34"/>
      <c r="M19" s="34"/>
      <c r="N19" s="34"/>
      <c r="O19" s="34"/>
      <c r="P19" s="34"/>
      <c r="Q19" s="34"/>
      <c r="R19" s="34"/>
      <c r="S19" s="34"/>
      <c r="T19" s="34"/>
      <c r="U19" s="34"/>
      <c r="V19" s="34"/>
      <c r="W19" s="34"/>
      <c r="X19" s="34"/>
      <c r="Y19" s="34"/>
      <c r="Z19" s="34"/>
    </row>
    <row r="20" ht="20.25" customHeight="1">
      <c r="A20" s="34"/>
      <c r="B20" s="17"/>
      <c r="C20" s="17"/>
      <c r="D20" s="17"/>
      <c r="E20" s="40"/>
      <c r="F20" s="18">
        <f t="shared" si="2"/>
        <v>0</v>
      </c>
      <c r="G20" s="34"/>
      <c r="H20" s="34"/>
      <c r="I20" s="34"/>
      <c r="J20" s="34"/>
      <c r="K20" s="34"/>
      <c r="L20" s="34"/>
      <c r="M20" s="34"/>
      <c r="N20" s="34"/>
      <c r="O20" s="34"/>
      <c r="P20" s="34"/>
      <c r="Q20" s="34"/>
      <c r="R20" s="34"/>
      <c r="S20" s="41"/>
      <c r="T20" s="41"/>
      <c r="U20" s="41"/>
      <c r="V20" s="41"/>
      <c r="W20" s="41"/>
      <c r="X20" s="41"/>
      <c r="Y20" s="41"/>
      <c r="Z20" s="41"/>
    </row>
    <row r="21" ht="20.25" customHeight="1">
      <c r="A21" s="34"/>
      <c r="B21" s="42" t="s">
        <v>35</v>
      </c>
      <c r="C21" s="42"/>
      <c r="D21" s="42"/>
      <c r="E21" s="42"/>
      <c r="F21" s="43">
        <f>SUM(F5:F20)</f>
        <v>1333.422</v>
      </c>
      <c r="G21" s="34"/>
      <c r="H21" s="34"/>
      <c r="I21" s="34"/>
      <c r="J21" s="34"/>
      <c r="K21" s="34"/>
      <c r="L21" s="34"/>
      <c r="M21" s="34"/>
      <c r="N21" s="34"/>
      <c r="O21" s="34"/>
      <c r="P21" s="34"/>
      <c r="Q21" s="34"/>
      <c r="R21" s="34"/>
      <c r="S21" s="34"/>
      <c r="T21" s="34"/>
      <c r="U21" s="34"/>
      <c r="V21" s="34"/>
      <c r="W21" s="34"/>
      <c r="X21" s="34"/>
      <c r="Y21" s="34"/>
      <c r="Z21" s="34"/>
    </row>
    <row r="22" ht="16.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ht="16.5"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ht="16.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ht="16.5"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ht="16.5" customHeight="1">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ht="16.5" customHeight="1">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ht="16.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ht="16.5"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ht="16.5" customHeight="1">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ht="16.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ht="16.5" customHeight="1">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ht="16.5"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ht="16.5"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ht="16.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ht="16.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ht="16.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ht="16.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ht="16.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ht="16.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ht="16.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ht="16.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ht="16.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ht="16.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ht="16.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ht="16.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ht="16.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ht="16.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ht="16.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ht="16.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ht="16.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ht="16.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ht="16.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ht="16.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ht="16.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ht="16.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ht="16.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ht="16.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ht="16.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ht="16.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ht="16.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ht="16.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ht="16.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ht="16.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ht="16.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ht="16.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ht="16.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ht="16.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ht="16.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ht="16.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ht="16.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ht="16.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ht="16.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ht="16.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ht="16.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ht="16.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ht="16.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ht="16.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ht="16.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ht="16.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ht="16.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ht="16.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ht="16.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ht="16.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ht="16.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ht="16.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ht="16.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ht="16.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ht="16.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ht="16.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ht="16.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ht="16.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ht="16.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ht="16.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ht="16.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ht="16.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ht="16.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ht="16.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ht="16.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ht="16.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6.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6.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6.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6.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6.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6.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6.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6.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6.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6.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6.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6.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6.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6.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6.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6.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6.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6.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6.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6.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6.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6.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6.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6.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6.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6.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6.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6.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6.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6.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6.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6.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6.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6.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6.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6.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6.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6.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6.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6.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6.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6.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6.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6.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6.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6.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6.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6.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6.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6.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6.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6.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6.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6.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6.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6.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6.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6.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6.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6.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6.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6.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6.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6.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6.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6.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6.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6.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6.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6.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6.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6.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6.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6.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6.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6.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6.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6.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6.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6.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6.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6.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6.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6.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6.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6.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6.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6.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6.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6.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6.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6.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6.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6.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6.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6.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6.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6.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6.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6.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6.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6.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6.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6.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6.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6.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6.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6.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6.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6.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6.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6.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6.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6.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6.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6.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6.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6.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6.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6.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6.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6.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6.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6.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6.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6.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6.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6.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6.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6.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6.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6.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6.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6.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6.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6.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6.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6.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ht="16.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ht="16.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ht="16.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ht="16.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ht="16.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ht="16.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ht="16.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ht="16.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ht="16.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ht="16.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ht="16.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ht="16.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ht="16.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ht="16.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ht="16.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ht="16.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ht="16.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ht="16.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ht="16.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ht="16.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ht="16.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ht="16.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ht="16.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ht="16.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ht="16.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ht="16.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ht="16.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ht="16.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ht="16.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ht="16.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ht="16.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ht="16.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ht="16.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ht="16.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ht="16.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ht="16.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ht="16.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ht="16.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ht="16.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ht="16.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ht="16.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ht="16.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ht="16.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ht="16.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ht="16.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ht="16.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ht="16.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ht="16.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ht="16.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ht="16.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ht="16.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ht="16.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ht="16.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ht="16.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ht="16.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ht="16.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ht="16.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ht="16.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ht="16.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ht="16.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ht="16.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ht="16.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ht="16.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ht="16.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ht="16.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ht="16.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ht="16.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ht="16.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ht="16.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ht="16.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ht="16.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ht="16.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ht="16.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ht="16.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ht="16.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ht="16.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ht="16.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ht="16.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ht="16.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ht="16.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ht="16.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ht="16.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ht="16.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ht="16.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ht="16.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ht="16.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ht="16.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ht="16.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ht="16.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ht="16.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ht="16.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ht="16.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ht="16.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ht="16.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ht="16.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ht="16.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ht="16.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ht="16.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ht="16.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ht="16.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ht="16.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ht="16.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ht="16.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ht="16.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ht="16.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ht="16.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ht="16.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ht="16.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ht="16.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ht="16.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ht="16.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ht="16.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ht="16.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ht="16.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ht="16.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ht="16.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ht="16.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ht="16.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ht="16.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ht="16.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ht="16.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ht="16.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ht="16.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ht="16.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ht="16.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ht="16.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ht="16.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ht="16.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ht="16.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ht="16.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ht="16.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ht="16.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ht="16.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ht="16.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ht="16.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ht="16.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ht="16.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ht="16.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ht="16.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ht="16.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ht="16.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ht="16.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ht="16.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ht="16.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ht="16.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ht="16.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ht="16.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ht="16.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ht="16.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ht="16.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ht="16.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ht="16.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ht="16.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ht="16.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ht="16.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ht="16.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ht="16.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ht="16.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ht="16.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ht="16.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ht="16.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ht="16.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ht="16.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ht="16.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ht="16.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ht="16.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ht="16.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ht="16.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ht="16.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ht="16.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ht="16.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ht="16.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ht="16.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ht="16.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ht="16.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ht="16.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ht="16.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ht="16.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ht="16.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ht="16.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ht="16.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ht="16.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ht="16.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ht="16.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ht="16.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ht="16.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ht="16.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ht="16.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ht="16.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ht="16.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ht="16.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ht="16.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ht="16.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ht="16.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ht="16.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ht="16.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ht="16.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ht="16.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ht="16.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ht="16.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ht="16.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ht="16.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ht="16.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ht="16.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ht="16.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ht="16.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ht="16.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ht="16.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ht="16.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ht="16.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ht="16.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ht="16.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ht="16.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ht="16.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ht="16.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ht="16.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ht="16.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ht="16.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ht="16.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ht="16.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ht="16.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ht="16.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ht="16.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ht="16.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ht="16.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ht="16.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ht="16.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ht="16.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ht="16.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ht="16.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ht="16.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ht="16.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ht="16.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ht="16.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ht="16.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ht="16.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ht="16.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ht="16.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ht="16.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ht="16.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ht="16.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ht="16.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ht="16.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ht="16.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ht="16.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ht="16.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ht="16.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ht="16.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ht="16.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ht="16.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ht="16.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ht="16.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ht="16.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ht="16.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ht="16.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ht="16.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ht="16.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ht="16.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ht="16.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ht="16.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ht="16.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ht="16.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ht="16.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ht="16.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ht="16.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ht="16.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ht="16.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ht="16.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ht="16.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ht="16.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ht="16.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ht="16.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ht="16.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ht="16.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ht="16.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ht="16.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ht="16.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ht="16.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ht="16.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ht="16.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ht="16.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ht="16.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ht="16.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ht="16.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ht="16.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ht="16.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ht="16.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ht="16.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ht="16.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ht="16.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ht="16.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ht="16.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ht="16.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ht="16.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ht="16.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ht="16.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ht="16.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ht="16.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ht="16.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ht="16.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ht="16.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ht="16.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ht="16.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ht="16.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ht="16.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ht="16.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ht="16.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ht="16.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ht="16.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ht="16.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ht="16.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ht="16.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ht="16.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ht="16.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ht="16.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ht="16.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ht="16.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ht="16.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ht="16.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ht="16.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ht="16.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ht="16.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ht="16.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ht="16.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ht="16.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ht="16.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ht="16.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ht="16.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ht="16.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ht="16.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ht="16.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ht="16.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ht="16.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ht="16.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ht="16.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ht="16.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ht="16.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ht="16.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ht="16.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ht="16.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ht="16.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ht="16.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ht="16.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ht="16.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ht="16.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ht="16.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ht="16.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ht="16.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ht="16.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ht="16.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ht="16.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ht="16.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ht="16.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ht="16.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ht="16.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ht="16.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ht="16.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ht="16.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ht="16.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ht="16.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ht="16.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ht="16.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ht="16.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ht="16.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ht="16.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ht="16.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ht="16.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ht="16.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ht="16.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ht="16.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ht="16.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ht="16.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ht="16.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ht="16.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ht="16.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ht="16.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ht="16.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ht="16.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ht="16.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ht="16.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ht="16.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ht="16.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ht="16.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ht="16.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ht="16.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ht="16.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ht="16.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ht="16.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ht="16.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ht="16.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ht="16.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ht="16.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ht="16.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ht="16.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ht="16.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ht="16.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ht="16.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ht="16.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ht="16.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ht="16.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ht="16.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ht="16.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ht="16.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ht="16.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ht="16.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ht="16.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ht="16.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ht="16.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ht="16.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ht="16.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ht="16.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ht="16.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ht="16.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ht="16.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ht="16.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ht="16.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ht="16.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ht="16.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ht="16.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ht="16.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ht="16.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ht="16.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ht="16.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ht="16.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ht="16.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ht="16.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ht="16.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ht="16.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ht="16.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ht="16.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ht="16.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ht="16.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ht="16.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ht="16.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ht="16.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ht="16.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ht="16.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ht="16.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ht="16.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ht="16.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ht="16.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ht="16.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ht="16.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ht="16.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ht="16.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ht="16.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ht="16.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ht="16.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ht="16.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ht="16.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ht="16.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ht="16.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ht="16.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ht="16.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ht="16.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ht="16.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ht="16.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ht="16.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ht="16.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ht="16.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ht="16.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ht="16.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ht="16.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ht="16.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ht="16.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ht="16.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ht="16.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ht="16.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ht="16.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ht="16.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ht="16.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ht="16.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ht="16.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ht="16.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ht="16.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ht="16.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ht="16.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ht="16.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ht="16.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ht="16.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ht="16.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ht="16.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ht="16.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ht="16.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ht="16.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ht="16.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ht="16.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ht="16.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ht="16.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ht="16.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ht="16.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ht="16.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ht="16.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ht="16.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ht="16.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ht="16.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ht="16.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ht="16.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ht="16.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ht="16.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ht="16.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ht="16.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ht="16.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ht="16.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ht="16.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ht="16.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ht="16.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ht="16.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ht="16.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ht="16.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ht="16.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ht="16.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ht="16.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ht="16.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ht="16.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ht="16.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ht="16.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ht="16.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ht="16.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ht="16.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ht="16.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ht="16.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ht="16.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ht="16.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ht="16.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ht="16.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ht="16.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ht="16.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ht="16.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ht="16.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ht="16.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ht="16.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ht="16.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ht="16.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ht="16.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ht="16.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ht="16.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ht="16.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ht="16.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ht="16.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ht="16.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ht="16.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ht="16.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ht="16.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ht="16.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ht="16.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ht="16.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ht="16.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ht="16.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ht="16.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ht="16.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ht="16.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ht="16.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ht="16.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ht="16.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ht="16.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ht="16.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ht="16.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ht="16.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ht="16.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ht="16.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ht="16.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ht="16.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ht="16.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ht="16.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ht="16.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ht="16.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ht="16.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ht="16.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ht="16.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ht="16.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ht="16.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ht="16.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ht="16.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ht="16.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ht="16.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ht="16.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ht="16.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ht="16.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ht="16.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ht="16.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ht="16.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ht="16.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ht="16.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ht="16.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ht="16.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ht="16.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ht="16.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ht="16.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ht="16.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ht="16.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ht="16.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ht="16.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ht="16.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ht="16.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ht="16.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ht="16.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ht="16.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ht="16.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ht="16.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ht="16.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ht="16.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ht="16.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ht="16.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ht="16.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ht="16.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ht="16.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ht="16.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ht="16.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ht="16.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ht="16.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ht="16.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ht="16.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ht="16.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ht="16.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ht="16.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ht="16.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ht="16.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ht="16.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ht="16.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ht="16.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ht="16.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ht="16.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ht="16.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ht="16.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ht="16.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ht="16.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ht="16.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ht="16.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ht="16.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ht="16.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ht="16.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ht="16.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ht="16.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ht="16.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ht="16.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ht="16.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ht="16.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ht="16.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ht="16.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ht="16.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ht="16.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ht="16.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ht="16.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ht="16.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ht="16.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ht="16.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ht="16.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ht="16.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ht="16.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ht="16.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ht="16.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ht="16.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ht="16.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ht="16.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ht="16.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ht="16.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ht="16.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ht="16.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ht="16.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ht="16.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ht="16.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ht="16.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ht="16.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ht="16.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ht="16.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ht="16.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ht="16.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ht="16.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ht="16.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ht="16.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ht="16.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ht="16.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ht="16.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ht="16.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ht="16.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ht="16.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ht="16.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ht="16.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ht="16.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ht="16.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ht="16.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ht="16.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ht="16.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ht="16.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ht="16.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ht="16.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ht="16.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ht="16.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ht="16.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ht="16.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ht="16.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ht="16.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ht="16.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ht="16.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ht="16.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ht="16.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ht="16.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ht="16.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ht="16.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ht="16.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ht="16.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ht="16.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ht="16.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ht="16.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ht="16.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ht="16.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ht="16.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ht="16.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ht="16.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ht="16.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ht="16.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ht="16.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ht="16.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ht="16.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ht="16.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ht="16.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ht="16.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ht="16.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ht="16.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ht="16.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ht="16.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ht="16.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ht="16.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ht="16.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ht="16.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ht="16.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ht="16.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ht="16.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ht="16.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ht="16.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ht="16.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ht="16.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ht="16.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ht="16.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ht="16.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ht="16.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ht="16.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ht="16.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ht="16.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ht="16.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ht="16.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ht="16.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ht="16.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ht="16.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ht="16.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ht="16.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ht="16.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ht="16.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ht="16.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ht="16.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ht="16.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ht="16.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ht="16.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ht="16.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ht="16.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ht="16.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ht="16.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ht="16.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ht="16.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ht="16.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ht="16.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1">
    <mergeCell ref="B2:F2"/>
  </mergeCells>
  <printOptions/>
  <pageMargins bottom="0.787401575" footer="0.0" header="0.0" left="0.511811024" right="0.511811024" top="0.7874015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13.13"/>
    <col customWidth="1" min="2" max="2" width="36.38"/>
    <col customWidth="1" min="3" max="3" width="15.38"/>
    <col customWidth="1" min="4" max="4" width="11.5"/>
    <col customWidth="1" min="5" max="5" width="25.88"/>
    <col customWidth="1" min="6" max="6" width="21.63"/>
    <col customWidth="1" min="7" max="7" width="14.63"/>
    <col customWidth="1" min="8" max="8" width="13.88"/>
    <col customWidth="1" min="9" max="13" width="9.0"/>
    <col customWidth="1" min="14" max="26" width="8.63"/>
  </cols>
  <sheetData>
    <row r="1" ht="39.0" customHeight="1">
      <c r="A1" s="31"/>
      <c r="B1" s="31"/>
      <c r="C1" s="31"/>
      <c r="D1" s="44"/>
      <c r="E1" s="44"/>
      <c r="F1" s="44"/>
      <c r="G1" s="31"/>
      <c r="H1" s="31"/>
      <c r="I1" s="31"/>
      <c r="J1" s="31"/>
      <c r="K1" s="31"/>
      <c r="L1" s="31"/>
      <c r="M1" s="31"/>
      <c r="N1" s="31"/>
      <c r="O1" s="31"/>
      <c r="P1" s="31"/>
      <c r="Q1" s="31"/>
      <c r="R1" s="31"/>
      <c r="S1" s="31"/>
      <c r="T1" s="31"/>
      <c r="U1" s="31"/>
      <c r="V1" s="31"/>
      <c r="W1" s="31"/>
      <c r="X1" s="31"/>
      <c r="Y1" s="31"/>
      <c r="Z1" s="31"/>
    </row>
    <row r="2" ht="14.25" customHeight="1">
      <c r="A2" s="31"/>
      <c r="B2" s="32" t="s">
        <v>36</v>
      </c>
      <c r="G2" s="31"/>
      <c r="H2" s="31"/>
      <c r="I2" s="31"/>
      <c r="J2" s="31"/>
      <c r="K2" s="31"/>
      <c r="L2" s="31"/>
      <c r="M2" s="31"/>
      <c r="N2" s="31"/>
      <c r="O2" s="31"/>
      <c r="P2" s="31"/>
      <c r="Q2" s="31"/>
      <c r="R2" s="31"/>
      <c r="S2" s="31"/>
      <c r="T2" s="31"/>
      <c r="U2" s="31"/>
      <c r="V2" s="31"/>
      <c r="W2" s="31"/>
      <c r="X2" s="31"/>
      <c r="Y2" s="31"/>
      <c r="Z2" s="31"/>
    </row>
    <row r="3" ht="14.25" customHeight="1">
      <c r="A3" s="31"/>
      <c r="G3" s="31"/>
      <c r="H3" s="31"/>
      <c r="I3" s="31"/>
      <c r="J3" s="31"/>
      <c r="K3" s="31"/>
      <c r="L3" s="31"/>
      <c r="M3" s="31"/>
      <c r="N3" s="31"/>
      <c r="O3" s="31"/>
      <c r="P3" s="31"/>
      <c r="Q3" s="31"/>
      <c r="R3" s="31"/>
      <c r="S3" s="31"/>
      <c r="T3" s="31"/>
      <c r="U3" s="31"/>
      <c r="V3" s="31"/>
      <c r="W3" s="31"/>
      <c r="X3" s="31"/>
      <c r="Y3" s="31"/>
      <c r="Z3" s="31"/>
    </row>
    <row r="4" ht="14.25" customHeight="1">
      <c r="A4" s="31"/>
      <c r="B4" s="32" t="s">
        <v>37</v>
      </c>
      <c r="G4" s="31"/>
      <c r="H4" s="31"/>
      <c r="I4" s="31"/>
      <c r="J4" s="31"/>
      <c r="K4" s="31"/>
      <c r="L4" s="31"/>
      <c r="M4" s="31"/>
      <c r="N4" s="31"/>
      <c r="O4" s="31"/>
      <c r="P4" s="31"/>
      <c r="Q4" s="31"/>
      <c r="R4" s="31"/>
      <c r="S4" s="31"/>
      <c r="T4" s="31"/>
      <c r="U4" s="31"/>
      <c r="V4" s="31"/>
      <c r="W4" s="31"/>
      <c r="X4" s="31"/>
      <c r="Y4" s="31"/>
      <c r="Z4" s="31"/>
    </row>
    <row r="5" ht="18.75" customHeight="1">
      <c r="A5" s="45"/>
      <c r="B5" s="10" t="s">
        <v>38</v>
      </c>
      <c r="C5" s="11" t="s">
        <v>18</v>
      </c>
      <c r="D5" s="11" t="s">
        <v>39</v>
      </c>
      <c r="E5" s="11" t="s">
        <v>20</v>
      </c>
      <c r="F5" s="11" t="s">
        <v>21</v>
      </c>
      <c r="G5" s="45"/>
      <c r="H5" s="46" t="s">
        <v>40</v>
      </c>
      <c r="I5" s="47"/>
      <c r="J5" s="47"/>
      <c r="K5" s="47"/>
      <c r="L5" s="48"/>
      <c r="M5" s="45"/>
      <c r="N5" s="45"/>
      <c r="O5" s="45"/>
      <c r="P5" s="45"/>
      <c r="Q5" s="45"/>
      <c r="R5" s="45"/>
      <c r="S5" s="45"/>
      <c r="T5" s="45"/>
      <c r="U5" s="45"/>
      <c r="V5" s="45"/>
      <c r="W5" s="45"/>
      <c r="X5" s="45"/>
      <c r="Y5" s="45"/>
      <c r="Z5" s="45"/>
    </row>
    <row r="6" ht="20.25" customHeight="1">
      <c r="A6" s="31"/>
      <c r="B6" s="13" t="s">
        <v>41</v>
      </c>
      <c r="C6" s="35" t="s">
        <v>42</v>
      </c>
      <c r="D6" s="14">
        <f>1/(((10*7)/10)*0.7)</f>
        <v>0.2040816327</v>
      </c>
      <c r="E6" s="14">
        <v>19.2</v>
      </c>
      <c r="F6" s="14">
        <v>3.918367346938776</v>
      </c>
      <c r="G6" s="31"/>
      <c r="H6" s="49"/>
      <c r="I6" s="50"/>
      <c r="J6" s="50"/>
      <c r="K6" s="50"/>
      <c r="L6" s="51"/>
      <c r="M6" s="31"/>
      <c r="N6" s="31"/>
      <c r="O6" s="31"/>
      <c r="P6" s="31"/>
      <c r="Q6" s="31"/>
      <c r="R6" s="31"/>
      <c r="S6" s="31"/>
      <c r="T6" s="31"/>
      <c r="U6" s="31"/>
      <c r="V6" s="31"/>
      <c r="W6" s="31"/>
      <c r="X6" s="31"/>
      <c r="Y6" s="31"/>
      <c r="Z6" s="31"/>
    </row>
    <row r="7" ht="20.25" customHeight="1">
      <c r="A7" s="31"/>
      <c r="B7" s="17" t="s">
        <v>43</v>
      </c>
      <c r="C7" s="37" t="s">
        <v>42</v>
      </c>
      <c r="D7" s="18">
        <f>1/(((2*5)/10)*0.7)</f>
        <v>1.428571429</v>
      </c>
      <c r="E7" s="18">
        <v>20.7</v>
      </c>
      <c r="F7" s="18">
        <v>35.84415584415585</v>
      </c>
      <c r="G7" s="31"/>
      <c r="H7" s="52" t="s">
        <v>44</v>
      </c>
      <c r="I7" s="47"/>
      <c r="J7" s="47"/>
      <c r="K7" s="47"/>
      <c r="L7" s="48"/>
      <c r="M7" s="31"/>
      <c r="N7" s="31"/>
      <c r="O7" s="31"/>
      <c r="P7" s="31"/>
      <c r="Q7" s="31"/>
      <c r="R7" s="31"/>
      <c r="S7" s="31"/>
      <c r="T7" s="31"/>
      <c r="U7" s="31"/>
      <c r="V7" s="31"/>
      <c r="W7" s="31"/>
      <c r="X7" s="31"/>
      <c r="Y7" s="31"/>
      <c r="Z7" s="31"/>
    </row>
    <row r="8" ht="20.25" customHeight="1">
      <c r="A8" s="31"/>
      <c r="B8" s="13" t="s">
        <v>45</v>
      </c>
      <c r="C8" s="35" t="s">
        <v>42</v>
      </c>
      <c r="D8" s="14">
        <f>1/(((2.5*10)/10)*0.75)</f>
        <v>0.5333333333</v>
      </c>
      <c r="E8" s="14">
        <v>19.1</v>
      </c>
      <c r="F8" s="14">
        <v>11.790123456790125</v>
      </c>
      <c r="G8" s="31"/>
      <c r="H8" s="53"/>
      <c r="L8" s="54"/>
      <c r="M8" s="31"/>
      <c r="N8" s="31"/>
      <c r="O8" s="31"/>
      <c r="P8" s="31"/>
      <c r="Q8" s="31"/>
      <c r="R8" s="31"/>
      <c r="S8" s="31"/>
      <c r="T8" s="31"/>
      <c r="U8" s="31"/>
      <c r="V8" s="31"/>
      <c r="W8" s="31"/>
      <c r="X8" s="31"/>
      <c r="Y8" s="31"/>
      <c r="Z8" s="31"/>
    </row>
    <row r="9" ht="20.25" customHeight="1">
      <c r="A9" s="31"/>
      <c r="B9" s="17" t="s">
        <v>46</v>
      </c>
      <c r="C9" s="37" t="s">
        <v>42</v>
      </c>
      <c r="D9" s="18">
        <v>0.25</v>
      </c>
      <c r="E9" s="18">
        <v>33.5</v>
      </c>
      <c r="F9" s="18">
        <v>16.75</v>
      </c>
      <c r="G9" s="31"/>
      <c r="H9" s="49"/>
      <c r="I9" s="50"/>
      <c r="J9" s="50"/>
      <c r="K9" s="50"/>
      <c r="L9" s="51"/>
      <c r="M9" s="31"/>
      <c r="N9" s="31"/>
      <c r="O9" s="31"/>
      <c r="P9" s="31"/>
      <c r="Q9" s="31"/>
      <c r="R9" s="31"/>
      <c r="S9" s="31"/>
      <c r="T9" s="31"/>
      <c r="U9" s="31"/>
      <c r="V9" s="31"/>
      <c r="W9" s="31"/>
      <c r="X9" s="31"/>
      <c r="Y9" s="31"/>
      <c r="Z9" s="31"/>
    </row>
    <row r="10" ht="20.25" customHeight="1">
      <c r="A10" s="31"/>
      <c r="B10" s="55"/>
      <c r="C10" s="55"/>
      <c r="D10" s="56"/>
      <c r="E10" s="56"/>
      <c r="F10" s="57"/>
      <c r="G10" s="31"/>
      <c r="H10" s="58" t="s">
        <v>47</v>
      </c>
      <c r="I10" s="59"/>
      <c r="J10" s="59"/>
      <c r="K10" s="59"/>
      <c r="L10" s="60"/>
      <c r="M10" s="31"/>
      <c r="N10" s="31"/>
      <c r="O10" s="31"/>
      <c r="P10" s="31"/>
      <c r="Q10" s="31"/>
      <c r="R10" s="31"/>
      <c r="S10" s="31"/>
      <c r="T10" s="31"/>
      <c r="U10" s="31"/>
      <c r="V10" s="31"/>
      <c r="W10" s="31"/>
      <c r="X10" s="31"/>
      <c r="Y10" s="31"/>
      <c r="Z10" s="31"/>
    </row>
    <row r="11" ht="20.25" customHeight="1">
      <c r="A11" s="31"/>
      <c r="B11" s="61"/>
      <c r="C11" s="61"/>
      <c r="D11" s="62"/>
      <c r="E11" s="62"/>
      <c r="F11" s="63"/>
      <c r="G11" s="31"/>
      <c r="H11" s="64" t="s">
        <v>48</v>
      </c>
      <c r="I11" s="59"/>
      <c r="J11" s="59"/>
      <c r="K11" s="59"/>
      <c r="L11" s="60"/>
      <c r="M11" s="31"/>
      <c r="N11" s="31"/>
      <c r="O11" s="31"/>
      <c r="P11" s="31"/>
      <c r="Q11" s="31"/>
      <c r="R11" s="31"/>
      <c r="S11" s="31"/>
      <c r="T11" s="31"/>
      <c r="U11" s="31"/>
      <c r="V11" s="31"/>
      <c r="W11" s="31"/>
      <c r="X11" s="31"/>
      <c r="Y11" s="31"/>
      <c r="Z11" s="31"/>
    </row>
    <row r="12" ht="20.25" customHeight="1">
      <c r="A12" s="31"/>
      <c r="B12" s="42" t="s">
        <v>35</v>
      </c>
      <c r="C12" s="42"/>
      <c r="D12" s="65"/>
      <c r="E12" s="65"/>
      <c r="F12" s="43">
        <f>SUM(F6:F11)</f>
        <v>68.30264665</v>
      </c>
      <c r="G12" s="31"/>
      <c r="H12" s="66">
        <f>1/(((10*5.5)/10)*0.75)</f>
        <v>0.2424242424</v>
      </c>
      <c r="I12" s="13" t="s">
        <v>49</v>
      </c>
      <c r="J12" s="35"/>
      <c r="K12" s="35"/>
      <c r="L12" s="35"/>
      <c r="M12" s="31"/>
      <c r="N12" s="31"/>
      <c r="O12" s="31"/>
      <c r="P12" s="31"/>
      <c r="Q12" s="31"/>
      <c r="R12" s="31"/>
      <c r="S12" s="31"/>
      <c r="T12" s="31"/>
      <c r="U12" s="31"/>
      <c r="V12" s="31"/>
      <c r="W12" s="31"/>
      <c r="X12" s="31"/>
      <c r="Y12" s="31"/>
      <c r="Z12" s="31"/>
    </row>
    <row r="13" ht="14.25" customHeight="1">
      <c r="A13" s="31"/>
      <c r="B13" s="67"/>
      <c r="C13" s="67"/>
      <c r="D13" s="68"/>
      <c r="E13" s="68"/>
      <c r="F13" s="68"/>
      <c r="G13" s="31"/>
      <c r="H13" s="66"/>
      <c r="I13" s="13"/>
      <c r="J13" s="13"/>
      <c r="K13" s="13"/>
      <c r="L13" s="13"/>
      <c r="M13" s="31"/>
      <c r="N13" s="31"/>
      <c r="O13" s="31"/>
      <c r="P13" s="31"/>
      <c r="Q13" s="31"/>
      <c r="R13" s="31"/>
      <c r="S13" s="31"/>
      <c r="T13" s="31"/>
      <c r="U13" s="31"/>
      <c r="V13" s="31"/>
      <c r="W13" s="31"/>
      <c r="X13" s="31"/>
      <c r="Y13" s="31"/>
      <c r="Z13" s="31"/>
    </row>
    <row r="14" ht="14.25" customHeight="1">
      <c r="A14" s="31"/>
      <c r="B14" s="67"/>
      <c r="C14" s="67"/>
      <c r="D14" s="68"/>
      <c r="E14" s="68"/>
      <c r="F14" s="68"/>
      <c r="G14" s="31"/>
      <c r="H14" s="17"/>
      <c r="I14" s="17"/>
      <c r="J14" s="17"/>
      <c r="K14" s="17"/>
      <c r="L14" s="17"/>
      <c r="M14" s="31"/>
      <c r="N14" s="31"/>
      <c r="O14" s="31"/>
      <c r="P14" s="31"/>
      <c r="Q14" s="31"/>
      <c r="R14" s="31"/>
      <c r="S14" s="31"/>
      <c r="T14" s="31"/>
      <c r="U14" s="31"/>
      <c r="V14" s="31"/>
      <c r="W14" s="31"/>
      <c r="X14" s="31"/>
      <c r="Y14" s="31"/>
      <c r="Z14" s="31"/>
    </row>
    <row r="15" ht="15.0" customHeight="1">
      <c r="A15" s="31"/>
      <c r="B15" s="32" t="s">
        <v>50</v>
      </c>
      <c r="G15" s="31"/>
      <c r="H15" s="69"/>
      <c r="I15" s="69"/>
      <c r="J15" s="69"/>
      <c r="K15" s="69"/>
      <c r="L15" s="69"/>
      <c r="M15" s="70"/>
      <c r="N15" s="31"/>
      <c r="O15" s="31"/>
      <c r="P15" s="31"/>
      <c r="Q15" s="31"/>
      <c r="R15" s="31"/>
      <c r="S15" s="31"/>
      <c r="T15" s="31"/>
      <c r="U15" s="31"/>
      <c r="V15" s="31"/>
      <c r="W15" s="31"/>
      <c r="X15" s="31"/>
      <c r="Y15" s="31"/>
      <c r="Z15" s="31"/>
    </row>
    <row r="16" ht="18.0" customHeight="1">
      <c r="A16" s="31"/>
      <c r="B16" s="10" t="s">
        <v>38</v>
      </c>
      <c r="C16" s="11" t="s">
        <v>18</v>
      </c>
      <c r="D16" s="11" t="s">
        <v>39</v>
      </c>
      <c r="E16" s="11" t="s">
        <v>20</v>
      </c>
      <c r="F16" s="11" t="s">
        <v>21</v>
      </c>
      <c r="G16" s="31"/>
      <c r="H16" s="46" t="s">
        <v>51</v>
      </c>
      <c r="I16" s="47"/>
      <c r="J16" s="47"/>
      <c r="K16" s="47"/>
      <c r="L16" s="48"/>
      <c r="M16" s="70"/>
      <c r="N16" s="31"/>
      <c r="O16" s="31"/>
      <c r="P16" s="31"/>
      <c r="Q16" s="31"/>
      <c r="R16" s="31"/>
      <c r="S16" s="31"/>
      <c r="T16" s="31"/>
      <c r="U16" s="31"/>
      <c r="V16" s="31"/>
      <c r="W16" s="31"/>
      <c r="X16" s="31"/>
      <c r="Y16" s="31"/>
      <c r="Z16" s="31"/>
    </row>
    <row r="17" ht="20.25" customHeight="1">
      <c r="A17" s="31"/>
      <c r="B17" s="13" t="s">
        <v>52</v>
      </c>
      <c r="C17" s="71" t="s">
        <v>42</v>
      </c>
      <c r="D17" s="14">
        <f>1/(((5*5.5)/10)*0.7)</f>
        <v>0.5194805195</v>
      </c>
      <c r="E17" s="14">
        <v>35.0</v>
      </c>
      <c r="F17" s="14">
        <f t="shared" ref="F17:F25" si="1">D17*E17</f>
        <v>18.18181818</v>
      </c>
      <c r="G17" s="31"/>
      <c r="H17" s="49"/>
      <c r="I17" s="50"/>
      <c r="J17" s="50"/>
      <c r="K17" s="50"/>
      <c r="L17" s="51"/>
      <c r="M17" s="70"/>
      <c r="N17" s="31"/>
      <c r="O17" s="31"/>
      <c r="P17" s="31"/>
      <c r="Q17" s="31"/>
      <c r="R17" s="31"/>
      <c r="S17" s="31"/>
      <c r="T17" s="31"/>
      <c r="U17" s="31"/>
      <c r="V17" s="31"/>
      <c r="W17" s="31"/>
      <c r="X17" s="31"/>
      <c r="Y17" s="31"/>
      <c r="Z17" s="31"/>
    </row>
    <row r="18" ht="20.25" customHeight="1">
      <c r="A18" s="31"/>
      <c r="B18" s="17" t="s">
        <v>53</v>
      </c>
      <c r="C18" s="72" t="s">
        <v>42</v>
      </c>
      <c r="D18" s="18">
        <f>1/(((2.5*10)/10)*0.75)</f>
        <v>0.5333333333</v>
      </c>
      <c r="E18" s="18">
        <v>23.0</v>
      </c>
      <c r="F18" s="18">
        <f t="shared" si="1"/>
        <v>12.26666667</v>
      </c>
      <c r="G18" s="31"/>
      <c r="H18" s="52" t="s">
        <v>54</v>
      </c>
      <c r="I18" s="47"/>
      <c r="J18" s="47"/>
      <c r="K18" s="47"/>
      <c r="L18" s="48"/>
      <c r="M18" s="31"/>
      <c r="N18" s="31"/>
      <c r="O18" s="31"/>
      <c r="P18" s="31"/>
      <c r="Q18" s="31"/>
      <c r="R18" s="31"/>
      <c r="S18" s="31"/>
      <c r="T18" s="31"/>
      <c r="U18" s="31"/>
      <c r="V18" s="31"/>
      <c r="W18" s="31"/>
      <c r="X18" s="31"/>
      <c r="Y18" s="31"/>
      <c r="Z18" s="31"/>
    </row>
    <row r="19" ht="20.25" customHeight="1">
      <c r="A19" s="31"/>
      <c r="B19" s="13" t="s">
        <v>55</v>
      </c>
      <c r="C19" s="71" t="s">
        <v>42</v>
      </c>
      <c r="D19" s="14">
        <f>1/(((10*7)/10)*0.7)</f>
        <v>0.2040816327</v>
      </c>
      <c r="E19" s="14">
        <v>21.0</v>
      </c>
      <c r="F19" s="14">
        <f t="shared" si="1"/>
        <v>4.285714286</v>
      </c>
      <c r="G19" s="31"/>
      <c r="H19" s="53"/>
      <c r="L19" s="54"/>
      <c r="M19" s="31"/>
      <c r="N19" s="31"/>
      <c r="O19" s="31"/>
      <c r="P19" s="31"/>
      <c r="Q19" s="31"/>
      <c r="R19" s="31"/>
      <c r="S19" s="31"/>
      <c r="T19" s="31"/>
      <c r="U19" s="31"/>
      <c r="V19" s="31"/>
      <c r="W19" s="31"/>
      <c r="X19" s="31"/>
      <c r="Y19" s="31"/>
      <c r="Z19" s="31"/>
    </row>
    <row r="20" ht="20.25" customHeight="1">
      <c r="A20" s="31"/>
      <c r="B20" s="17" t="s">
        <v>56</v>
      </c>
      <c r="C20" s="72" t="s">
        <v>42</v>
      </c>
      <c r="D20" s="18">
        <f t="shared" ref="D20:D21" si="2">1/(((2.5*10)/10)*0.75)</f>
        <v>0.5333333333</v>
      </c>
      <c r="E20" s="18">
        <v>23.0</v>
      </c>
      <c r="F20" s="18">
        <f t="shared" si="1"/>
        <v>12.26666667</v>
      </c>
      <c r="G20" s="31"/>
      <c r="H20" s="49"/>
      <c r="I20" s="50"/>
      <c r="J20" s="50"/>
      <c r="K20" s="50"/>
      <c r="L20" s="51"/>
      <c r="M20" s="31"/>
      <c r="N20" s="31"/>
      <c r="O20" s="31"/>
      <c r="P20" s="31"/>
      <c r="Q20" s="31"/>
      <c r="R20" s="31"/>
      <c r="S20" s="31"/>
      <c r="T20" s="31"/>
      <c r="U20" s="31"/>
      <c r="V20" s="31"/>
      <c r="W20" s="31"/>
      <c r="X20" s="31"/>
      <c r="Y20" s="31"/>
      <c r="Z20" s="31"/>
    </row>
    <row r="21" ht="20.25" customHeight="1">
      <c r="A21" s="31"/>
      <c r="B21" s="13" t="s">
        <v>57</v>
      </c>
      <c r="C21" s="71" t="s">
        <v>42</v>
      </c>
      <c r="D21" s="14">
        <f t="shared" si="2"/>
        <v>0.5333333333</v>
      </c>
      <c r="E21" s="14">
        <v>23.0</v>
      </c>
      <c r="F21" s="14">
        <f t="shared" si="1"/>
        <v>12.26666667</v>
      </c>
      <c r="G21" s="31"/>
      <c r="H21" s="31"/>
      <c r="I21" s="31"/>
      <c r="J21" s="31"/>
      <c r="K21" s="31"/>
      <c r="L21" s="31"/>
      <c r="M21" s="31"/>
      <c r="N21" s="31"/>
      <c r="O21" s="31"/>
      <c r="P21" s="31"/>
      <c r="Q21" s="31"/>
      <c r="R21" s="31"/>
      <c r="S21" s="31"/>
      <c r="T21" s="31"/>
      <c r="U21" s="31"/>
      <c r="V21" s="31"/>
      <c r="W21" s="31"/>
      <c r="X21" s="31"/>
      <c r="Y21" s="31"/>
      <c r="Z21" s="31"/>
    </row>
    <row r="22" ht="20.25" customHeight="1">
      <c r="A22" s="31"/>
      <c r="B22" s="17" t="s">
        <v>58</v>
      </c>
      <c r="C22" s="72" t="s">
        <v>42</v>
      </c>
      <c r="D22" s="18"/>
      <c r="E22" s="18"/>
      <c r="F22" s="18">
        <f t="shared" si="1"/>
        <v>0</v>
      </c>
      <c r="G22" s="31"/>
      <c r="H22" s="31"/>
      <c r="I22" s="31"/>
      <c r="J22" s="31"/>
      <c r="K22" s="31"/>
      <c r="L22" s="31"/>
      <c r="M22" s="31"/>
      <c r="N22" s="31"/>
      <c r="O22" s="31"/>
      <c r="P22" s="31"/>
      <c r="Q22" s="31"/>
      <c r="R22" s="31"/>
      <c r="S22" s="31"/>
      <c r="T22" s="31"/>
      <c r="U22" s="31"/>
      <c r="V22" s="31"/>
      <c r="W22" s="31"/>
      <c r="X22" s="31"/>
      <c r="Y22" s="31"/>
      <c r="Z22" s="31"/>
    </row>
    <row r="23" ht="20.25" customHeight="1">
      <c r="A23" s="31"/>
      <c r="B23" s="13" t="s">
        <v>59</v>
      </c>
      <c r="C23" s="71" t="s">
        <v>42</v>
      </c>
      <c r="D23" s="14"/>
      <c r="E23" s="14"/>
      <c r="F23" s="14">
        <f t="shared" si="1"/>
        <v>0</v>
      </c>
      <c r="G23" s="31"/>
      <c r="H23" s="31"/>
      <c r="I23" s="31"/>
      <c r="J23" s="31"/>
      <c r="K23" s="31"/>
      <c r="L23" s="31"/>
      <c r="M23" s="31"/>
      <c r="N23" s="31"/>
      <c r="O23" s="31"/>
      <c r="P23" s="31"/>
      <c r="Q23" s="31"/>
      <c r="R23" s="31"/>
      <c r="S23" s="31"/>
      <c r="T23" s="31"/>
      <c r="U23" s="31"/>
      <c r="V23" s="31"/>
      <c r="W23" s="31"/>
      <c r="X23" s="31"/>
      <c r="Y23" s="31"/>
      <c r="Z23" s="31"/>
    </row>
    <row r="24" ht="20.25" customHeight="1">
      <c r="A24" s="31"/>
      <c r="B24" s="17" t="s">
        <v>46</v>
      </c>
      <c r="C24" s="72" t="s">
        <v>42</v>
      </c>
      <c r="D24" s="18">
        <v>0.5</v>
      </c>
      <c r="E24" s="18">
        <v>33.5</v>
      </c>
      <c r="F24" s="18">
        <f t="shared" si="1"/>
        <v>16.75</v>
      </c>
      <c r="G24" s="31"/>
      <c r="H24" s="31"/>
      <c r="I24" s="31"/>
      <c r="J24" s="31"/>
      <c r="K24" s="31"/>
      <c r="L24" s="31"/>
      <c r="M24" s="31"/>
      <c r="N24" s="31"/>
      <c r="O24" s="31"/>
      <c r="P24" s="31"/>
      <c r="Q24" s="31"/>
      <c r="R24" s="31"/>
      <c r="S24" s="31"/>
      <c r="T24" s="31"/>
      <c r="U24" s="31"/>
      <c r="V24" s="31"/>
      <c r="W24" s="31"/>
      <c r="X24" s="31"/>
      <c r="Y24" s="31"/>
      <c r="Z24" s="31"/>
    </row>
    <row r="25" ht="20.25" customHeight="1">
      <c r="A25" s="31"/>
      <c r="B25" s="13" t="s">
        <v>60</v>
      </c>
      <c r="C25" s="71" t="s">
        <v>42</v>
      </c>
      <c r="D25" s="14">
        <f>1/(((10*6.5)/10)*0.7)</f>
        <v>0.2197802198</v>
      </c>
      <c r="E25" s="14">
        <v>45.0</v>
      </c>
      <c r="F25" s="14">
        <f t="shared" si="1"/>
        <v>9.89010989</v>
      </c>
      <c r="G25" s="31"/>
      <c r="H25" s="31"/>
      <c r="I25" s="31"/>
      <c r="J25" s="31"/>
      <c r="K25" s="31"/>
      <c r="L25" s="31"/>
      <c r="M25" s="31"/>
      <c r="N25" s="31"/>
      <c r="O25" s="31"/>
      <c r="P25" s="31"/>
      <c r="Q25" s="31"/>
      <c r="R25" s="31"/>
      <c r="S25" s="31"/>
      <c r="T25" s="31"/>
      <c r="U25" s="31"/>
      <c r="V25" s="31"/>
      <c r="W25" s="31"/>
      <c r="X25" s="31"/>
      <c r="Y25" s="31"/>
      <c r="Z25" s="31"/>
    </row>
    <row r="26" ht="14.25" customHeight="1">
      <c r="A26" s="31"/>
      <c r="B26" s="17"/>
      <c r="C26" s="72"/>
      <c r="D26" s="73"/>
      <c r="E26" s="73"/>
      <c r="F26" s="73"/>
      <c r="G26" s="31"/>
      <c r="H26" s="31"/>
      <c r="I26" s="31"/>
      <c r="J26" s="31"/>
      <c r="K26" s="31"/>
      <c r="L26" s="31"/>
      <c r="M26" s="31"/>
      <c r="N26" s="31"/>
      <c r="O26" s="31"/>
      <c r="P26" s="31"/>
      <c r="Q26" s="31"/>
      <c r="R26" s="31"/>
      <c r="S26" s="31"/>
      <c r="T26" s="31"/>
      <c r="U26" s="31"/>
      <c r="V26" s="31"/>
      <c r="W26" s="31"/>
      <c r="X26" s="31"/>
      <c r="Y26" s="31"/>
      <c r="Z26" s="31"/>
    </row>
    <row r="27" ht="14.25" customHeight="1">
      <c r="A27" s="31"/>
      <c r="B27" s="13"/>
      <c r="C27" s="71"/>
      <c r="D27" s="74"/>
      <c r="E27" s="74"/>
      <c r="F27" s="74"/>
      <c r="G27" s="31"/>
      <c r="H27" s="31"/>
      <c r="I27" s="31"/>
      <c r="J27" s="31"/>
      <c r="K27" s="31"/>
      <c r="L27" s="31"/>
      <c r="M27" s="31"/>
      <c r="N27" s="31"/>
      <c r="O27" s="31"/>
      <c r="P27" s="31"/>
      <c r="Q27" s="31"/>
      <c r="R27" s="31"/>
      <c r="S27" s="31"/>
      <c r="T27" s="31"/>
      <c r="U27" s="31"/>
      <c r="V27" s="31"/>
      <c r="W27" s="31"/>
      <c r="X27" s="31"/>
      <c r="Y27" s="31"/>
      <c r="Z27" s="31"/>
    </row>
    <row r="28" ht="14.25" customHeight="1">
      <c r="A28" s="31"/>
      <c r="B28" s="17"/>
      <c r="C28" s="72"/>
      <c r="D28" s="73"/>
      <c r="E28" s="73"/>
      <c r="F28" s="73"/>
      <c r="G28" s="31"/>
      <c r="H28" s="31"/>
      <c r="I28" s="31"/>
      <c r="J28" s="31"/>
      <c r="K28" s="31"/>
      <c r="L28" s="31"/>
      <c r="M28" s="31"/>
      <c r="N28" s="31"/>
      <c r="O28" s="31"/>
      <c r="P28" s="31"/>
      <c r="Q28" s="31"/>
      <c r="R28" s="31"/>
      <c r="S28" s="31"/>
      <c r="T28" s="31"/>
      <c r="U28" s="31"/>
      <c r="V28" s="31"/>
      <c r="W28" s="31"/>
      <c r="X28" s="31"/>
      <c r="Y28" s="31"/>
      <c r="Z28" s="31"/>
    </row>
    <row r="29" ht="21.0" customHeight="1">
      <c r="A29" s="31"/>
      <c r="B29" s="42" t="s">
        <v>35</v>
      </c>
      <c r="C29" s="42"/>
      <c r="D29" s="75"/>
      <c r="E29" s="75"/>
      <c r="F29" s="75">
        <f>SUM(F17:F28)</f>
        <v>85.90764236</v>
      </c>
      <c r="G29" s="31"/>
      <c r="H29" s="31"/>
      <c r="I29" s="31"/>
      <c r="J29" s="31"/>
      <c r="K29" s="31"/>
      <c r="L29" s="31"/>
      <c r="M29" s="31"/>
      <c r="N29" s="31"/>
      <c r="O29" s="31"/>
      <c r="P29" s="31"/>
      <c r="Q29" s="31"/>
      <c r="R29" s="31"/>
      <c r="S29" s="31"/>
      <c r="T29" s="31"/>
      <c r="U29" s="31"/>
      <c r="V29" s="31"/>
      <c r="W29" s="31"/>
      <c r="X29" s="31"/>
      <c r="Y29" s="31"/>
      <c r="Z29" s="31"/>
    </row>
    <row r="30" ht="14.25" customHeight="1">
      <c r="A30" s="31"/>
      <c r="B30" s="67"/>
      <c r="C30" s="67"/>
      <c r="D30" s="67"/>
      <c r="E30" s="67"/>
      <c r="F30" s="67"/>
      <c r="G30" s="31"/>
      <c r="H30" s="31"/>
      <c r="I30" s="31"/>
      <c r="J30" s="31"/>
      <c r="K30" s="31"/>
      <c r="L30" s="31"/>
      <c r="M30" s="31"/>
      <c r="N30" s="31"/>
      <c r="O30" s="31"/>
      <c r="P30" s="31"/>
      <c r="Q30" s="31"/>
      <c r="R30" s="31"/>
      <c r="S30" s="31"/>
      <c r="T30" s="31"/>
      <c r="U30" s="31"/>
      <c r="V30" s="31"/>
      <c r="W30" s="31"/>
      <c r="X30" s="31"/>
      <c r="Y30" s="31"/>
      <c r="Z30" s="31"/>
    </row>
    <row r="31" ht="14.25" customHeight="1">
      <c r="A31" s="31"/>
      <c r="B31" s="67"/>
      <c r="C31" s="67"/>
      <c r="D31" s="76"/>
      <c r="E31" s="76"/>
      <c r="F31" s="76"/>
      <c r="G31" s="31"/>
      <c r="H31" s="31"/>
      <c r="I31" s="31"/>
      <c r="J31" s="31"/>
      <c r="K31" s="31"/>
      <c r="L31" s="31"/>
      <c r="M31" s="31"/>
      <c r="N31" s="31"/>
      <c r="O31" s="31"/>
      <c r="P31" s="31"/>
      <c r="Q31" s="31"/>
      <c r="R31" s="31"/>
      <c r="S31" s="31"/>
      <c r="T31" s="31"/>
      <c r="U31" s="31"/>
      <c r="V31" s="31"/>
      <c r="W31" s="31"/>
      <c r="X31" s="31"/>
      <c r="Y31" s="31"/>
      <c r="Z31" s="31"/>
    </row>
    <row r="32" ht="14.25" customHeight="1">
      <c r="A32" s="31"/>
      <c r="B32" s="32" t="s">
        <v>61</v>
      </c>
      <c r="G32" s="31"/>
      <c r="H32" s="31"/>
      <c r="I32" s="31"/>
      <c r="J32" s="31"/>
      <c r="K32" s="31"/>
      <c r="L32" s="31"/>
      <c r="M32" s="31"/>
      <c r="N32" s="31"/>
      <c r="O32" s="31"/>
      <c r="P32" s="31"/>
      <c r="Q32" s="31"/>
      <c r="R32" s="31"/>
      <c r="S32" s="31"/>
      <c r="T32" s="31"/>
      <c r="U32" s="31"/>
      <c r="V32" s="31"/>
      <c r="W32" s="31"/>
      <c r="X32" s="31"/>
      <c r="Y32" s="31"/>
      <c r="Z32" s="31"/>
    </row>
    <row r="33" ht="20.25" customHeight="1">
      <c r="A33" s="31"/>
      <c r="B33" s="10" t="s">
        <v>38</v>
      </c>
      <c r="C33" s="11" t="s">
        <v>18</v>
      </c>
      <c r="D33" s="11" t="s">
        <v>39</v>
      </c>
      <c r="E33" s="11" t="s">
        <v>20</v>
      </c>
      <c r="F33" s="11" t="s">
        <v>21</v>
      </c>
      <c r="G33" s="31"/>
      <c r="H33" s="31"/>
      <c r="I33" s="31"/>
      <c r="J33" s="31"/>
      <c r="K33" s="31"/>
      <c r="L33" s="31"/>
      <c r="M33" s="31"/>
      <c r="N33" s="31"/>
      <c r="O33" s="31"/>
      <c r="P33" s="31"/>
      <c r="Q33" s="31"/>
      <c r="R33" s="31"/>
      <c r="S33" s="31"/>
      <c r="T33" s="31"/>
      <c r="U33" s="31"/>
      <c r="V33" s="31"/>
      <c r="W33" s="31"/>
      <c r="X33" s="31"/>
      <c r="Y33" s="31"/>
      <c r="Z33" s="31"/>
    </row>
    <row r="34" ht="19.5" customHeight="1">
      <c r="A34" s="31"/>
      <c r="B34" s="13" t="s">
        <v>62</v>
      </c>
      <c r="C34" s="35" t="s">
        <v>63</v>
      </c>
      <c r="D34" s="14">
        <v>5.0</v>
      </c>
      <c r="E34" s="14">
        <v>100.0</v>
      </c>
      <c r="F34" s="14">
        <f t="shared" ref="F34:F35" si="3">D34*E34</f>
        <v>500</v>
      </c>
      <c r="G34" s="31"/>
      <c r="H34" s="31"/>
      <c r="I34" s="31"/>
      <c r="J34" s="31"/>
      <c r="K34" s="31"/>
      <c r="L34" s="31"/>
      <c r="M34" s="31"/>
      <c r="N34" s="31"/>
      <c r="O34" s="31"/>
      <c r="P34" s="31"/>
      <c r="Q34" s="31"/>
      <c r="R34" s="31"/>
      <c r="S34" s="31"/>
      <c r="T34" s="31"/>
      <c r="U34" s="31"/>
      <c r="V34" s="31"/>
      <c r="W34" s="31"/>
      <c r="X34" s="31"/>
      <c r="Y34" s="31"/>
      <c r="Z34" s="31"/>
    </row>
    <row r="35" ht="19.5" customHeight="1">
      <c r="A35" s="31"/>
      <c r="B35" s="17"/>
      <c r="C35" s="17"/>
      <c r="D35" s="77"/>
      <c r="E35" s="77"/>
      <c r="F35" s="18">
        <f t="shared" si="3"/>
        <v>0</v>
      </c>
      <c r="G35" s="31"/>
      <c r="H35" s="31"/>
      <c r="I35" s="31"/>
      <c r="J35" s="31"/>
      <c r="K35" s="31"/>
      <c r="L35" s="31"/>
      <c r="M35" s="31"/>
      <c r="N35" s="31"/>
      <c r="O35" s="31"/>
      <c r="P35" s="31"/>
      <c r="Q35" s="31"/>
      <c r="R35" s="31"/>
      <c r="S35" s="31"/>
      <c r="T35" s="31"/>
      <c r="U35" s="31"/>
      <c r="V35" s="31"/>
      <c r="W35" s="31"/>
      <c r="X35" s="31"/>
      <c r="Y35" s="31"/>
      <c r="Z35" s="31"/>
    </row>
    <row r="36" ht="19.5" customHeight="1">
      <c r="A36" s="31"/>
      <c r="B36" s="42" t="s">
        <v>35</v>
      </c>
      <c r="C36" s="42"/>
      <c r="D36" s="65"/>
      <c r="E36" s="65"/>
      <c r="F36" s="43">
        <f>SUM(F34:F35)</f>
        <v>500</v>
      </c>
      <c r="G36" s="31"/>
      <c r="H36" s="31"/>
      <c r="I36" s="31"/>
      <c r="J36" s="31"/>
      <c r="K36" s="31"/>
      <c r="L36" s="31"/>
      <c r="M36" s="31"/>
      <c r="N36" s="31"/>
      <c r="O36" s="31"/>
      <c r="P36" s="31"/>
      <c r="Q36" s="31"/>
      <c r="R36" s="31"/>
      <c r="S36" s="31"/>
      <c r="T36" s="31"/>
      <c r="U36" s="31"/>
      <c r="V36" s="31"/>
      <c r="W36" s="31"/>
      <c r="X36" s="31"/>
      <c r="Y36" s="31"/>
      <c r="Z36" s="31"/>
    </row>
    <row r="37" ht="14.25" customHeight="1">
      <c r="A37" s="31"/>
      <c r="B37" s="78"/>
      <c r="C37" s="78"/>
      <c r="D37" s="78"/>
      <c r="E37" s="78"/>
      <c r="F37" s="78"/>
      <c r="G37" s="31"/>
      <c r="H37" s="31"/>
      <c r="I37" s="31"/>
      <c r="J37" s="31"/>
      <c r="K37" s="31"/>
      <c r="L37" s="31"/>
      <c r="M37" s="31"/>
      <c r="N37" s="31"/>
      <c r="O37" s="31"/>
      <c r="P37" s="31"/>
      <c r="Q37" s="31"/>
      <c r="R37" s="31"/>
      <c r="S37" s="31"/>
      <c r="T37" s="31"/>
      <c r="U37" s="31"/>
      <c r="V37" s="31"/>
      <c r="W37" s="31"/>
      <c r="X37" s="31"/>
      <c r="Y37" s="31"/>
      <c r="Z37" s="31"/>
    </row>
    <row r="38" ht="14.25" customHeight="1">
      <c r="A38" s="31"/>
      <c r="B38" s="79" t="s">
        <v>64</v>
      </c>
      <c r="C38" s="47"/>
      <c r="D38" s="47"/>
      <c r="E38" s="47"/>
      <c r="F38" s="48"/>
      <c r="G38" s="31"/>
      <c r="H38" s="31"/>
      <c r="I38" s="31"/>
      <c r="J38" s="31"/>
      <c r="K38" s="31"/>
      <c r="L38" s="31"/>
      <c r="M38" s="31"/>
      <c r="N38" s="31"/>
      <c r="O38" s="31"/>
      <c r="P38" s="31"/>
      <c r="Q38" s="31"/>
      <c r="R38" s="31"/>
      <c r="S38" s="31"/>
      <c r="T38" s="31"/>
      <c r="U38" s="31"/>
      <c r="V38" s="31"/>
      <c r="W38" s="31"/>
      <c r="X38" s="31"/>
      <c r="Y38" s="31"/>
      <c r="Z38" s="31"/>
    </row>
    <row r="39" ht="14.25" customHeight="1">
      <c r="A39" s="31"/>
      <c r="B39" s="53"/>
      <c r="F39" s="54"/>
      <c r="G39" s="31"/>
      <c r="H39" s="31"/>
      <c r="I39" s="31"/>
      <c r="J39" s="31"/>
      <c r="K39" s="31"/>
      <c r="L39" s="31"/>
      <c r="M39" s="31"/>
      <c r="N39" s="31"/>
      <c r="O39" s="31"/>
      <c r="P39" s="31"/>
      <c r="Q39" s="31"/>
      <c r="R39" s="31"/>
      <c r="S39" s="31"/>
      <c r="T39" s="31"/>
      <c r="U39" s="31"/>
      <c r="V39" s="31"/>
      <c r="W39" s="31"/>
      <c r="X39" s="31"/>
      <c r="Y39" s="31"/>
      <c r="Z39" s="31"/>
    </row>
    <row r="40" ht="14.25" customHeight="1">
      <c r="A40" s="31"/>
      <c r="B40" s="49"/>
      <c r="C40" s="50"/>
      <c r="D40" s="50"/>
      <c r="E40" s="50"/>
      <c r="F40" s="51"/>
      <c r="G40" s="31"/>
      <c r="H40" s="31"/>
      <c r="I40" s="31"/>
      <c r="J40" s="31"/>
      <c r="K40" s="31"/>
      <c r="L40" s="31"/>
      <c r="M40" s="31"/>
      <c r="N40" s="31"/>
      <c r="O40" s="31"/>
      <c r="P40" s="31"/>
      <c r="Q40" s="31"/>
      <c r="R40" s="31"/>
      <c r="S40" s="31"/>
      <c r="T40" s="31"/>
      <c r="U40" s="31"/>
      <c r="V40" s="31"/>
      <c r="W40" s="31"/>
      <c r="X40" s="31"/>
      <c r="Y40" s="31"/>
      <c r="Z40" s="31"/>
    </row>
    <row r="41" ht="14.25" customHeight="1">
      <c r="A41" s="31"/>
      <c r="B41" s="78"/>
      <c r="C41" s="78"/>
      <c r="D41" s="78"/>
      <c r="E41" s="78"/>
      <c r="F41" s="78"/>
      <c r="G41" s="31"/>
      <c r="H41" s="31"/>
      <c r="I41" s="31"/>
      <c r="J41" s="31"/>
      <c r="K41" s="31"/>
      <c r="L41" s="31"/>
      <c r="M41" s="31"/>
      <c r="N41" s="31"/>
      <c r="O41" s="31"/>
      <c r="P41" s="31"/>
      <c r="Q41" s="31"/>
      <c r="R41" s="31"/>
      <c r="S41" s="31"/>
      <c r="T41" s="31"/>
      <c r="U41" s="31"/>
      <c r="V41" s="31"/>
      <c r="W41" s="31"/>
      <c r="X41" s="31"/>
      <c r="Y41" s="31"/>
      <c r="Z41" s="31"/>
    </row>
    <row r="42" ht="14.25" customHeight="1">
      <c r="A42" s="31"/>
      <c r="B42" s="78"/>
      <c r="C42" s="78"/>
      <c r="D42" s="78"/>
      <c r="E42" s="78"/>
      <c r="F42" s="78"/>
      <c r="G42" s="31"/>
      <c r="H42" s="31"/>
      <c r="I42" s="31"/>
      <c r="J42" s="31"/>
      <c r="K42" s="31"/>
      <c r="L42" s="31"/>
      <c r="M42" s="31"/>
      <c r="N42" s="31"/>
      <c r="O42" s="31"/>
      <c r="P42" s="31"/>
      <c r="Q42" s="31"/>
      <c r="R42" s="31"/>
      <c r="S42" s="31"/>
      <c r="T42" s="31"/>
      <c r="U42" s="31"/>
      <c r="V42" s="31"/>
      <c r="W42" s="31"/>
      <c r="X42" s="31"/>
      <c r="Y42" s="31"/>
      <c r="Z42" s="31"/>
    </row>
    <row r="43" ht="14.25" customHeight="1">
      <c r="A43" s="31"/>
      <c r="B43" s="42" t="s">
        <v>65</v>
      </c>
      <c r="C43" s="42"/>
      <c r="D43" s="65"/>
      <c r="E43" s="65"/>
      <c r="F43" s="65">
        <f>SUM(F36,F29,F12)</f>
        <v>654.210289</v>
      </c>
      <c r="G43" s="31"/>
      <c r="H43" s="31"/>
      <c r="I43" s="31"/>
      <c r="J43" s="31"/>
      <c r="K43" s="31"/>
      <c r="L43" s="31"/>
      <c r="M43" s="31"/>
      <c r="N43" s="31"/>
      <c r="O43" s="31"/>
      <c r="P43" s="31"/>
      <c r="Q43" s="31"/>
      <c r="R43" s="31"/>
      <c r="S43" s="31"/>
      <c r="T43" s="31"/>
      <c r="U43" s="31"/>
      <c r="V43" s="31"/>
      <c r="W43" s="31"/>
      <c r="X43" s="31"/>
      <c r="Y43" s="31"/>
      <c r="Z43" s="31"/>
    </row>
    <row r="44" ht="14.2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ht="14.2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ht="14.2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ht="14.2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ht="14.2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ht="14.2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ht="14.2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ht="14.2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ht="14.2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ht="14.2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ht="14.2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ht="14.2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ht="14.2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ht="14.2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ht="14.2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ht="14.2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ht="14.2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ht="14.2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ht="14.2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ht="14.2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ht="14.2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ht="14.2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ht="14.2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ht="14.2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ht="14.2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ht="14.2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ht="14.2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ht="14.2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ht="14.2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ht="14.2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ht="14.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ht="14.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ht="14.2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ht="14.2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ht="14.2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ht="14.2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ht="14.2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ht="14.2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ht="14.2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ht="14.2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ht="14.2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ht="14.2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ht="14.2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ht="14.2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ht="14.2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ht="14.2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ht="14.2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ht="14.2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ht="14.2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ht="14.2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ht="14.2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ht="14.2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ht="14.2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ht="14.2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ht="14.2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ht="14.2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4.2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4.2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4.2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4.2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4.2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4.2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4.2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4.2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4.2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4.2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4.2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4.2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4.2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4.2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4.2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4.2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4.2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4.2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4.2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4.2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4.2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4.2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4.2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4.2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4.2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4.2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4.2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4.2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4.2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4.2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4.2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4.2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4.2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4.2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4.2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4.2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4.2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4.2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4.2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4.2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4.2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4.2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4.2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4.2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4.2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4.2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4.2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4.2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4.2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4.2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4.2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4.2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4.2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4.2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4.2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4.2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4.2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4.2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4.2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4.2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4.2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4.2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4.2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4.2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4.2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4.2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4.2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4.2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4.2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4.2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4.2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4.2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4.2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4.2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4.2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4.2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4.2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4.2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4.2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4.2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4.2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4.2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4.2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4.2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4.2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4.2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4.2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4.2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4.2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4.2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4.2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4.2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4.2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4.2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4.2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4.2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4.2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4.2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4.2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4.2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4.2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4.2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4.2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4.2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4.2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4.2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4.2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4.2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4.2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4.2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4.2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4.2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4.2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4.2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4.2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4.2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4.2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4.2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4.2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4.2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ht="14.2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ht="14.2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11">
    <mergeCell ref="H16:L17"/>
    <mergeCell ref="H18:L20"/>
    <mergeCell ref="B32:F32"/>
    <mergeCell ref="B38:F40"/>
    <mergeCell ref="B2:F3"/>
    <mergeCell ref="B4:F4"/>
    <mergeCell ref="H5:L6"/>
    <mergeCell ref="H7:L9"/>
    <mergeCell ref="H10:L10"/>
    <mergeCell ref="H11:L11"/>
    <mergeCell ref="B15:F15"/>
  </mergeCells>
  <printOptions/>
  <pageMargins bottom="0.787401575" footer="0.0" header="0.0" left="0.511811024" right="0.511811024" top="0.7874015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19.25"/>
    <col customWidth="1" min="2" max="2" width="27.0"/>
    <col customWidth="1" min="3" max="3" width="14.75"/>
    <col customWidth="1" min="4" max="4" width="8.5"/>
    <col customWidth="1" min="5" max="5" width="25.88"/>
    <col customWidth="1" min="6" max="6" width="21.75"/>
    <col customWidth="1" min="7" max="7" width="36.0"/>
    <col customWidth="1" min="8" max="8" width="12.75"/>
    <col customWidth="1" min="9" max="26" width="8.63"/>
  </cols>
  <sheetData>
    <row r="1" ht="38.25" customHeight="1"/>
    <row r="2" ht="16.5" customHeight="1">
      <c r="B2" s="32" t="s">
        <v>66</v>
      </c>
    </row>
    <row r="3" ht="16.5" customHeight="1">
      <c r="B3" s="33"/>
    </row>
    <row r="4" ht="21.75" customHeight="1">
      <c r="B4" s="10" t="s">
        <v>67</v>
      </c>
      <c r="C4" s="11" t="s">
        <v>18</v>
      </c>
      <c r="D4" s="11" t="s">
        <v>68</v>
      </c>
      <c r="E4" s="11" t="s">
        <v>69</v>
      </c>
      <c r="F4" s="11" t="s">
        <v>70</v>
      </c>
      <c r="G4" s="11" t="s">
        <v>71</v>
      </c>
      <c r="H4" s="11" t="s">
        <v>72</v>
      </c>
    </row>
    <row r="5" ht="19.5" customHeight="1">
      <c r="B5" s="13" t="s">
        <v>73</v>
      </c>
      <c r="C5" s="71" t="s">
        <v>63</v>
      </c>
      <c r="D5" s="80">
        <v>0.085</v>
      </c>
      <c r="E5" s="74">
        <v>1100000.0</v>
      </c>
      <c r="F5" s="74">
        <f t="shared" ref="F5:F6" si="1">E5*D5</f>
        <v>93500</v>
      </c>
      <c r="G5" s="71">
        <v>24000.0</v>
      </c>
      <c r="H5" s="14">
        <f t="shared" ref="H5:H6" si="2">F5/G5</f>
        <v>3.895833333</v>
      </c>
    </row>
    <row r="6" ht="19.5" customHeight="1">
      <c r="B6" s="17" t="s">
        <v>74</v>
      </c>
      <c r="C6" s="72" t="s">
        <v>63</v>
      </c>
      <c r="D6" s="81">
        <v>0.1</v>
      </c>
      <c r="E6" s="73">
        <v>2070000.0</v>
      </c>
      <c r="F6" s="73">
        <f t="shared" si="1"/>
        <v>207000</v>
      </c>
      <c r="G6" s="72">
        <v>24000.0</v>
      </c>
      <c r="H6" s="18">
        <f t="shared" si="2"/>
        <v>8.625</v>
      </c>
    </row>
    <row r="7" ht="19.5" customHeight="1">
      <c r="B7" s="13"/>
      <c r="C7" s="71"/>
      <c r="D7" s="74"/>
      <c r="E7" s="74"/>
      <c r="F7" s="74"/>
      <c r="G7" s="71"/>
      <c r="H7" s="35"/>
    </row>
    <row r="8" ht="19.5" customHeight="1">
      <c r="B8" s="17"/>
      <c r="C8" s="72"/>
      <c r="D8" s="73"/>
      <c r="E8" s="73"/>
      <c r="F8" s="73"/>
      <c r="G8" s="72"/>
      <c r="H8" s="37"/>
    </row>
    <row r="9" ht="19.5" customHeight="1">
      <c r="B9" s="42" t="s">
        <v>35</v>
      </c>
      <c r="C9" s="82"/>
      <c r="D9" s="75"/>
      <c r="E9" s="75"/>
      <c r="F9" s="75"/>
      <c r="G9" s="82"/>
      <c r="H9" s="43">
        <f>SUM(H5:H8)</f>
        <v>12.52083333</v>
      </c>
    </row>
    <row r="10" ht="16.5" customHeight="1">
      <c r="C10" s="83"/>
      <c r="D10" s="83"/>
      <c r="E10" s="83"/>
      <c r="F10" s="83"/>
      <c r="G10" s="83"/>
    </row>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1">
    <mergeCell ref="B2:H2"/>
  </mergeCells>
  <printOptions/>
  <pageMargins bottom="0.787401575" footer="0.0" header="0.0" left="0.511811024" right="0.511811024" top="0.7874015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19.38"/>
    <col customWidth="1" min="2" max="2" width="30.75"/>
    <col customWidth="1" min="3" max="3" width="13.5"/>
    <col customWidth="1" min="4" max="4" width="16.38"/>
    <col customWidth="1" min="5" max="5" width="32.88"/>
    <col customWidth="1" min="6" max="6" width="33.25"/>
    <col customWidth="1" min="7" max="7" width="29.0"/>
    <col customWidth="1" min="8" max="26" width="8.63"/>
  </cols>
  <sheetData>
    <row r="1" ht="37.5" customHeight="1"/>
    <row r="2" ht="16.5" customHeight="1">
      <c r="B2" s="32" t="s">
        <v>75</v>
      </c>
    </row>
    <row r="3" ht="16.5" customHeight="1">
      <c r="B3" s="84"/>
    </row>
    <row r="4" ht="20.25" customHeight="1">
      <c r="B4" s="10" t="s">
        <v>76</v>
      </c>
      <c r="C4" s="11" t="s">
        <v>18</v>
      </c>
      <c r="D4" s="11" t="s">
        <v>39</v>
      </c>
      <c r="E4" s="11" t="s">
        <v>20</v>
      </c>
      <c r="F4" s="11" t="s">
        <v>21</v>
      </c>
    </row>
    <row r="5" ht="19.5" customHeight="1">
      <c r="B5" s="13" t="s">
        <v>12</v>
      </c>
      <c r="C5" s="35" t="s">
        <v>42</v>
      </c>
      <c r="D5" s="35">
        <v>0.0</v>
      </c>
      <c r="E5" s="35">
        <v>22.5</v>
      </c>
      <c r="F5" s="35">
        <f>D5*E5</f>
        <v>0</v>
      </c>
    </row>
    <row r="6" ht="19.5" customHeight="1">
      <c r="B6" s="17"/>
      <c r="C6" s="37"/>
      <c r="D6" s="37"/>
      <c r="E6" s="37"/>
      <c r="F6" s="37"/>
    </row>
    <row r="7" ht="19.5" customHeight="1">
      <c r="B7" s="13"/>
      <c r="C7" s="35"/>
      <c r="D7" s="35"/>
      <c r="E7" s="35"/>
      <c r="F7" s="35"/>
    </row>
    <row r="8" ht="19.5" customHeight="1">
      <c r="B8" s="17"/>
      <c r="C8" s="17"/>
      <c r="D8" s="17"/>
      <c r="E8" s="17"/>
      <c r="F8" s="17"/>
    </row>
    <row r="9" ht="19.5" customHeight="1">
      <c r="B9" s="42" t="s">
        <v>35</v>
      </c>
      <c r="C9" s="42"/>
      <c r="D9" s="42"/>
      <c r="E9" s="42"/>
      <c r="F9" s="43">
        <f>SUM(F5:F8)</f>
        <v>0</v>
      </c>
    </row>
    <row r="10" ht="16.5" customHeight="1">
      <c r="B10" s="31"/>
      <c r="C10" s="31"/>
      <c r="D10" s="31"/>
      <c r="E10" s="31"/>
      <c r="F10" s="44"/>
    </row>
    <row r="11" ht="16.5" customHeight="1"/>
    <row r="12" ht="16.5" customHeight="1">
      <c r="B12" s="32" t="s">
        <v>77</v>
      </c>
    </row>
    <row r="13" ht="16.5" customHeight="1">
      <c r="B13" s="84"/>
    </row>
    <row r="14" ht="22.5" customHeight="1">
      <c r="B14" s="10" t="s">
        <v>78</v>
      </c>
      <c r="C14" s="11" t="s">
        <v>18</v>
      </c>
      <c r="D14" s="11" t="s">
        <v>39</v>
      </c>
      <c r="E14" s="11" t="s">
        <v>20</v>
      </c>
      <c r="F14" s="11" t="s">
        <v>79</v>
      </c>
      <c r="G14" s="11" t="s">
        <v>21</v>
      </c>
    </row>
    <row r="15" ht="20.25" customHeight="1">
      <c r="B15" s="13" t="s">
        <v>80</v>
      </c>
      <c r="C15" s="13" t="s">
        <v>42</v>
      </c>
      <c r="D15" s="35">
        <v>12.8</v>
      </c>
      <c r="E15" s="35">
        <v>23.5</v>
      </c>
      <c r="F15" s="35" t="s">
        <v>81</v>
      </c>
      <c r="G15" s="35">
        <f>D15*E15</f>
        <v>300.8</v>
      </c>
    </row>
    <row r="16" ht="20.25" customHeight="1">
      <c r="B16" s="17" t="s">
        <v>82</v>
      </c>
      <c r="C16" s="37" t="s">
        <v>83</v>
      </c>
      <c r="D16" s="37"/>
      <c r="E16" s="37"/>
      <c r="F16" s="37"/>
      <c r="G16" s="37"/>
    </row>
    <row r="17" ht="20.25" customHeight="1">
      <c r="B17" s="13" t="s">
        <v>84</v>
      </c>
      <c r="C17" s="35" t="s">
        <v>83</v>
      </c>
      <c r="D17" s="35"/>
      <c r="E17" s="35"/>
      <c r="F17" s="35"/>
      <c r="G17" s="35"/>
    </row>
    <row r="18" ht="20.25" customHeight="1">
      <c r="B18" s="17"/>
      <c r="C18" s="17"/>
      <c r="D18" s="37"/>
      <c r="E18" s="37"/>
      <c r="F18" s="37"/>
      <c r="G18" s="37"/>
    </row>
    <row r="19" ht="20.25" customHeight="1">
      <c r="B19" s="42" t="s">
        <v>35</v>
      </c>
      <c r="C19" s="42"/>
      <c r="D19" s="85"/>
      <c r="E19" s="85"/>
      <c r="F19" s="85"/>
      <c r="G19" s="85">
        <f>SUM(G15:G18)</f>
        <v>300.8</v>
      </c>
    </row>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2">
    <mergeCell ref="B2:F2"/>
    <mergeCell ref="B12:G12"/>
  </mergeCells>
  <printOptions/>
  <pageMargins bottom="0.787401575" footer="0.0" header="0.0" left="0.511811024" right="0.511811024" top="0.787401575"/>
  <pageSetup orientation="landscape"/>
  <drawing r:id="rId1"/>
</worksheet>
</file>